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1" sheetId="817" r:id="rId4"/>
    <sheet name="7empregoINE1" sheetId="818" r:id="rId5"/>
    <sheet name="8desemprego_INE1" sheetId="819" r:id="rId6"/>
    <sheet name="9lay_off" sheetId="487" r:id="rId7"/>
    <sheet name="10desemprego_IEFP" sheetId="800" r:id="rId8"/>
    <sheet name="11desemprego_IEFP" sheetId="801" r:id="rId9"/>
    <sheet name="12fp_anexo C" sheetId="703" r:id="rId10"/>
    <sheet name="13empresarial" sheetId="821" r:id="rId11"/>
    <sheet name="14ganhos" sheetId="458" r:id="rId12"/>
    <sheet name="15salários" sheetId="502" r:id="rId13"/>
    <sheet name="16irct" sheetId="491" r:id="rId14"/>
    <sheet name="17acidentes" sheetId="820"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'13empresarial'!$B$1:$O$79</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F71" i="821" l="1"/>
  <c r="E71" i="821"/>
  <c r="M71" i="821"/>
  <c r="L71" i="821"/>
  <c r="K71" i="821"/>
  <c r="I71" i="821"/>
  <c r="G71" i="821"/>
  <c r="J71" i="821" l="1"/>
  <c r="H71" i="821"/>
  <c r="P10" i="491" l="1"/>
  <c r="Q10" i="491"/>
  <c r="O19" i="491" l="1"/>
  <c r="N19" i="491"/>
  <c r="M19" i="491"/>
  <c r="L19" i="491"/>
  <c r="K19" i="491"/>
  <c r="J19" i="491"/>
  <c r="N18" i="491"/>
  <c r="O10" i="491"/>
  <c r="N10" i="491"/>
  <c r="M10" i="491"/>
  <c r="L10" i="491"/>
  <c r="K10" i="491"/>
  <c r="J10" i="491"/>
  <c r="H10" i="491"/>
  <c r="G10" i="491"/>
  <c r="F10" i="491"/>
  <c r="E10" i="491"/>
  <c r="L56" i="819" l="1"/>
  <c r="J56" i="819"/>
  <c r="H56" i="819"/>
  <c r="F56" i="819"/>
  <c r="N53" i="819"/>
  <c r="J53" i="819"/>
  <c r="F53" i="819"/>
  <c r="N50" i="819"/>
  <c r="L50" i="819"/>
  <c r="H46" i="819"/>
  <c r="N47" i="819"/>
  <c r="J47" i="819"/>
  <c r="H47" i="819"/>
  <c r="F47" i="819"/>
  <c r="N54" i="819"/>
  <c r="L54" i="819"/>
  <c r="J54" i="819"/>
  <c r="H54" i="819"/>
  <c r="F54" i="819"/>
  <c r="N49" i="818"/>
  <c r="J49" i="818"/>
  <c r="F49" i="818"/>
  <c r="L48" i="818"/>
  <c r="H48" i="818"/>
  <c r="L46" i="818"/>
  <c r="H46" i="818"/>
  <c r="L45" i="818"/>
  <c r="J45" i="818"/>
  <c r="H45" i="818"/>
  <c r="F45" i="818"/>
  <c r="K38" i="818"/>
  <c r="G38" i="818"/>
  <c r="M38" i="818"/>
  <c r="I38" i="818"/>
  <c r="E38" i="818"/>
  <c r="M37" i="818"/>
  <c r="I37" i="818"/>
  <c r="E37" i="818"/>
  <c r="K37" i="818"/>
  <c r="G37" i="818"/>
  <c r="K36" i="818"/>
  <c r="G36" i="818"/>
  <c r="M36" i="818"/>
  <c r="I36" i="818"/>
  <c r="E36" i="818"/>
  <c r="L54" i="817"/>
  <c r="H54" i="817"/>
  <c r="N51" i="817"/>
  <c r="J51" i="817"/>
  <c r="F51" i="817"/>
  <c r="L48" i="817"/>
  <c r="H48" i="817"/>
  <c r="N49" i="817"/>
  <c r="J49" i="817"/>
  <c r="F49" i="817"/>
  <c r="N45" i="817"/>
  <c r="J45" i="817"/>
  <c r="F45" i="817"/>
  <c r="L42" i="817"/>
  <c r="H42" i="817"/>
  <c r="F53" i="817"/>
  <c r="L35" i="817"/>
  <c r="J35" i="817"/>
  <c r="H35" i="817"/>
  <c r="F35" i="817"/>
  <c r="M33" i="817"/>
  <c r="K7" i="819"/>
  <c r="K40" i="819" s="1"/>
  <c r="I33" i="817"/>
  <c r="G7" i="819"/>
  <c r="G40" i="819" s="1"/>
  <c r="E33" i="817"/>
  <c r="N45" i="818" l="1"/>
  <c r="H52" i="819"/>
  <c r="H36" i="817"/>
  <c r="L36" i="817"/>
  <c r="F39" i="817"/>
  <c r="J39" i="817"/>
  <c r="N39" i="817"/>
  <c r="L52" i="819"/>
  <c r="H49" i="817"/>
  <c r="L49" i="817"/>
  <c r="K21" i="819"/>
  <c r="E21" i="819"/>
  <c r="L46" i="819"/>
  <c r="L47" i="819"/>
  <c r="F36" i="817"/>
  <c r="J36" i="817"/>
  <c r="N36" i="817"/>
  <c r="H37" i="817"/>
  <c r="L37" i="817"/>
  <c r="F38" i="817"/>
  <c r="J38" i="817"/>
  <c r="N38" i="817"/>
  <c r="H39" i="817"/>
  <c r="L39" i="817"/>
  <c r="F40" i="817"/>
  <c r="J40" i="817"/>
  <c r="N40" i="817"/>
  <c r="H41" i="817"/>
  <c r="L41" i="817"/>
  <c r="F42" i="817"/>
  <c r="J42" i="817"/>
  <c r="N42" i="817"/>
  <c r="H43" i="817"/>
  <c r="L43" i="817"/>
  <c r="F44" i="817"/>
  <c r="J44" i="817"/>
  <c r="N44" i="817"/>
  <c r="H45" i="817"/>
  <c r="L45" i="817"/>
  <c r="F46" i="817"/>
  <c r="J46" i="817"/>
  <c r="N46" i="817"/>
  <c r="H51" i="817"/>
  <c r="L51" i="817"/>
  <c r="F52" i="817"/>
  <c r="J52" i="817"/>
  <c r="N52" i="817"/>
  <c r="I21" i="819"/>
  <c r="M21" i="819"/>
  <c r="H43" i="819"/>
  <c r="L43" i="819"/>
  <c r="F44" i="819"/>
  <c r="J44" i="819"/>
  <c r="N44" i="819"/>
  <c r="H49" i="819"/>
  <c r="L49" i="819"/>
  <c r="F50" i="819"/>
  <c r="J50" i="819"/>
  <c r="N55" i="819"/>
  <c r="F37" i="817"/>
  <c r="J37" i="817"/>
  <c r="N37" i="817"/>
  <c r="H38" i="817"/>
  <c r="L38" i="817"/>
  <c r="H40" i="817"/>
  <c r="L40" i="817"/>
  <c r="F41" i="817"/>
  <c r="J41" i="817"/>
  <c r="N41" i="817"/>
  <c r="F43" i="817"/>
  <c r="J43" i="817"/>
  <c r="N43" i="817"/>
  <c r="H44" i="817"/>
  <c r="L44" i="817"/>
  <c r="H46" i="817"/>
  <c r="L46" i="817"/>
  <c r="H52" i="817"/>
  <c r="L52" i="817"/>
  <c r="H52" i="818"/>
  <c r="L52" i="818"/>
  <c r="F55" i="818"/>
  <c r="J55" i="818"/>
  <c r="N55" i="818"/>
  <c r="F43" i="819"/>
  <c r="J43" i="819"/>
  <c r="N43" i="819"/>
  <c r="H44" i="819"/>
  <c r="L44" i="819"/>
  <c r="F49" i="819"/>
  <c r="J49" i="819"/>
  <c r="N49" i="819"/>
  <c r="H50" i="819"/>
  <c r="N35" i="817"/>
  <c r="F46" i="819"/>
  <c r="J46" i="819"/>
  <c r="N46" i="819"/>
  <c r="F52" i="819"/>
  <c r="J52" i="819"/>
  <c r="N52" i="819"/>
  <c r="N56" i="819"/>
  <c r="F48" i="817"/>
  <c r="J48" i="817"/>
  <c r="N48" i="817"/>
  <c r="F55" i="817"/>
  <c r="H58" i="818"/>
  <c r="L58" i="818"/>
  <c r="G21" i="819"/>
  <c r="G35" i="819"/>
  <c r="K35" i="819"/>
  <c r="E35" i="819"/>
  <c r="I35" i="819"/>
  <c r="M35" i="819"/>
  <c r="F42" i="819"/>
  <c r="H42" i="819"/>
  <c r="J42" i="819"/>
  <c r="L42" i="819"/>
  <c r="N42" i="819"/>
  <c r="H53" i="819"/>
  <c r="L53" i="819"/>
  <c r="F45" i="819"/>
  <c r="H45" i="819"/>
  <c r="J45" i="819"/>
  <c r="L45" i="819"/>
  <c r="N45" i="819"/>
  <c r="F48" i="819"/>
  <c r="H48" i="819"/>
  <c r="J48" i="819"/>
  <c r="L48" i="819"/>
  <c r="N48" i="819"/>
  <c r="F51" i="819"/>
  <c r="H51" i="819"/>
  <c r="J51" i="819"/>
  <c r="L51" i="819"/>
  <c r="N51" i="819"/>
  <c r="F55" i="819"/>
  <c r="H55" i="819"/>
  <c r="J55" i="819"/>
  <c r="L55" i="819"/>
  <c r="F47" i="817"/>
  <c r="H47" i="817"/>
  <c r="J47" i="817"/>
  <c r="L47" i="817"/>
  <c r="N47" i="817"/>
  <c r="F50" i="817"/>
  <c r="H50" i="817"/>
  <c r="J50" i="817"/>
  <c r="L50" i="817"/>
  <c r="N50" i="817"/>
  <c r="J53" i="817"/>
  <c r="N53" i="817"/>
  <c r="H54" i="818"/>
  <c r="L54" i="818"/>
  <c r="H60" i="818"/>
  <c r="L60" i="818"/>
  <c r="F61" i="818"/>
  <c r="J61" i="818"/>
  <c r="N61" i="818"/>
  <c r="J55" i="817"/>
  <c r="N55" i="817"/>
  <c r="G7" i="818"/>
  <c r="G43" i="818" s="1"/>
  <c r="F47" i="818"/>
  <c r="J47" i="818"/>
  <c r="N47" i="818"/>
  <c r="H50" i="818"/>
  <c r="L50" i="818"/>
  <c r="F51" i="818"/>
  <c r="J51" i="818"/>
  <c r="N51" i="818"/>
  <c r="F53" i="818"/>
  <c r="J53" i="818"/>
  <c r="N53" i="818"/>
  <c r="H56" i="818"/>
  <c r="L56" i="818"/>
  <c r="F57" i="818"/>
  <c r="J57" i="818"/>
  <c r="N57" i="818"/>
  <c r="F59" i="818"/>
  <c r="J59" i="818"/>
  <c r="N59" i="818"/>
  <c r="H62" i="818"/>
  <c r="L62" i="818"/>
  <c r="E7" i="819"/>
  <c r="E40" i="819" s="1"/>
  <c r="E7" i="818"/>
  <c r="E43" i="818" s="1"/>
  <c r="I7" i="819"/>
  <c r="I40" i="819" s="1"/>
  <c r="I7" i="818"/>
  <c r="I43" i="818" s="1"/>
  <c r="M7" i="819"/>
  <c r="M40" i="819" s="1"/>
  <c r="M7" i="818"/>
  <c r="M43" i="818" s="1"/>
  <c r="G33" i="817"/>
  <c r="K33" i="817"/>
  <c r="H53" i="817"/>
  <c r="L53" i="817"/>
  <c r="F54" i="817"/>
  <c r="J54" i="817"/>
  <c r="N54" i="817"/>
  <c r="H55" i="817"/>
  <c r="L55" i="817"/>
  <c r="K7" i="818"/>
  <c r="K43" i="818" s="1"/>
  <c r="F46" i="818"/>
  <c r="J46" i="818"/>
  <c r="N46" i="818"/>
  <c r="H47" i="818"/>
  <c r="L47" i="818"/>
  <c r="F48" i="818"/>
  <c r="J48" i="818"/>
  <c r="N48" i="818"/>
  <c r="H49" i="818"/>
  <c r="L49" i="818"/>
  <c r="F50" i="818"/>
  <c r="J50" i="818"/>
  <c r="N50" i="818"/>
  <c r="H51" i="818"/>
  <c r="L51" i="818"/>
  <c r="F52" i="818"/>
  <c r="J52" i="818"/>
  <c r="N52" i="818"/>
  <c r="H53" i="818"/>
  <c r="L53" i="818"/>
  <c r="F54" i="818"/>
  <c r="J54" i="818"/>
  <c r="N54" i="818"/>
  <c r="H55" i="818"/>
  <c r="L55" i="818"/>
  <c r="F56" i="818"/>
  <c r="J56" i="818"/>
  <c r="N56" i="818"/>
  <c r="H57" i="818"/>
  <c r="L57" i="818"/>
  <c r="F58" i="818"/>
  <c r="J58" i="818"/>
  <c r="N58" i="818"/>
  <c r="H59" i="818"/>
  <c r="L59" i="818"/>
  <c r="F60" i="818"/>
  <c r="J60" i="818"/>
  <c r="N60" i="818"/>
  <c r="H61" i="818"/>
  <c r="L61" i="818"/>
  <c r="F62" i="818"/>
  <c r="J62" i="818"/>
  <c r="N62" i="818"/>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Q54" i="711" l="1"/>
  <c r="Q52" i="711"/>
  <c r="Q16" i="801" l="1"/>
  <c r="Q50" i="711" s="1"/>
  <c r="Q72" i="800"/>
  <c r="Q71" i="800"/>
  <c r="Q70" i="800"/>
  <c r="Q66" i="800"/>
  <c r="Q65" i="800"/>
  <c r="Q49" i="800"/>
  <c r="E6" i="800"/>
  <c r="C66" i="500"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<sst xmlns="http://schemas.openxmlformats.org/spreadsheetml/2006/main" count="1546" uniqueCount="605">
  <si>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</si>
  <si>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</si>
  <si>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</si>
  <si>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</si>
  <si>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</si>
  <si>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</si>
  <si>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</si>
  <si>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</si>
  <si>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</si>
  <si>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</si>
  <si>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</si>
  <si>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</si>
  <si>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</si>
  <si>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</si>
  <si>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</si>
  <si>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</si>
  <si>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</si>
  <si>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</si>
  <si>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</si>
  <si>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</si>
  <si>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</si>
  <si>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</si>
  <si>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</si>
  <si>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</si>
  <si>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</si>
  <si>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</si>
  <si>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</si>
  <si>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</si>
  <si>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</si>
  <si>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</si>
  <si>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</si>
  <si>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</si>
  <si>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</si>
  <si>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</si>
  <si>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</si>
  <si>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</si>
  <si>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</si>
  <si>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</si>
  <si>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</si>
  <si>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</si>
  <si>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</si>
  <si>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</si>
  <si>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</si>
  <si>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</si>
  <si>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</si>
  <si>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</si>
  <si>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</si>
  <si>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</si>
  <si>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</si>
  <si>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</si>
  <si>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</si>
  <si>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</si>
  <si>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</si>
  <si>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</si>
  <si>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</si>
  <si>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</si>
  <si>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</si>
  <si>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</si>
  <si>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</si>
  <si>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</si>
  <si>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</si>
  <si>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</si>
  <si>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</si>
  <si>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</si>
  <si>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</si>
  <si>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</si>
  <si>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</si>
  <si>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</si>
  <si>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</si>
  <si>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</si>
  <si>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</si>
  <si>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</si>
  <si>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</si>
  <si>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</si>
  <si>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</si>
  <si>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</si>
  <si>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</si>
  <si>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</si>
  <si>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</si>
  <si>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</si>
  <si>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</si>
  <si>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</si>
  <si>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</si>
  <si>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</si>
  <si>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</si>
  <si>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</si>
  <si>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</si>
  <si>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</si>
  <si>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</si>
  <si>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</si>
  <si>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</si>
  <si>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</si>
  <si>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</si>
  <si>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</si>
  <si>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</si>
  <si>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</si>
  <si>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</si>
  <si>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</si>
  <si>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</si>
  <si>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</si>
  <si>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</si>
  <si>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</si>
  <si>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</si>
  <si>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</si>
  <si>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</si>
  <si>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</si>
  <si>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</si>
  <si>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</si>
  <si>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</si>
  <si>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</si>
  <si>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</si>
  <si>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</si>
  <si>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</si>
  <si>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</si>
  <si>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</si>
  <si>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</si>
  <si>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</si>
  <si>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</si>
  <si>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</si>
  <si>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</si>
  <si>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</si>
  <si>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</si>
  <si>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</si>
  <si>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</si>
  <si>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</si>
  <si>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</si>
  <si>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</si>
  <si>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</si>
  <si>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</si>
  <si>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</si>
  <si>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</si>
  <si>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</si>
  <si>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</si>
  <si>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</si>
  <si>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</si>
  <si>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</si>
  <si>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</si>
  <si>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</si>
  <si>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</si>
  <si>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</si>
  <si>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</si>
  <si>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</si>
  <si>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</si>
  <si>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</si>
  <si>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</si>
  <si>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</si>
  <si>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</si>
  <si>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</si>
  <si>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</si>
  <si>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</si>
  <si>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</si>
  <si>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</si>
  <si>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</si>
  <si>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</si>
  <si>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</si>
  <si>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</si>
  <si>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</si>
  <si>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</si>
  <si>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</si>
  <si>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</si>
  <si>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</si>
  <si>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</si>
  <si>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</si>
  <si>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</si>
  <si>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</si>
  <si>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</si>
  <si>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</si>
  <si>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</si>
  <si>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</si>
  <si>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</si>
  <si>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</si>
  <si>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</si>
  <si>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</si>
  <si>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</si>
  <si>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</si>
  <si>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</si>
  <si>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</si>
  <si>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</si>
  <si>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</si>
  <si>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</si>
  <si>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</si>
  <si>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</si>
  <si>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</si>
  <si>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</si>
  <si>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</si>
  <si>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</si>
  <si>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</si>
  <si>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</si>
  <si>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</si>
  <si>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</si>
  <si>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</si>
  <si>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</si>
  <si>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</si>
  <si>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</si>
  <si>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</si>
  <si>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</si>
  <si>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</si>
  <si>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</si>
  <si>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</si>
  <si>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</si>
  <si>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</si>
  <si>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</si>
  <si>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</si>
  <si>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</si>
  <si>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</si>
  <si>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</si>
  <si>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</si>
  <si>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</si>
  <si>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</si>
  <si>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</si>
  <si>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</si>
  <si>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</si>
  <si>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</si>
  <si>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</si>
  <si>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</si>
  <si>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</si>
  <si>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</si>
  <si>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</si>
  <si>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</si>
  <si>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</si>
  <si>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</si>
  <si>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</si>
  <si>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</si>
  <si>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</si>
  <si>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</si>
  <si>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</si>
  <si>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</si>
  <si>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</si>
  <si>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</si>
  <si>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</si>
  <si>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</si>
  <si>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</si>
  <si>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</si>
  <si>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</si>
  <si>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</si>
  <si>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</si>
  <si>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</si>
  <si>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</si>
  <si>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</si>
  <si>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</si>
  <si>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</si>
  <si>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</si>
  <si>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</si>
  <si>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</si>
  <si>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</si>
  <si>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</si>
  <si>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</si>
  <si>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</si>
  <si>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</si>
  <si>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</si>
  <si>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</si>
  <si>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</si>
  <si>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</si>
  <si>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</si>
  <si>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</si>
  <si>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</si>
  <si>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</si>
  <si>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</si>
  <si>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</si>
  <si>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</si>
  <si>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</si>
  <si>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</si>
  <si>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</si>
  <si>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</si>
  <si>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</si>
  <si>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</si>
  <si>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</si>
  <si>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</si>
  <si>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</si>
  <si>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</si>
  <si>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</si>
  <si>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</si>
  <si>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</si>
  <si>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</si>
  <si>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</si>
  <si>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</si>
  <si>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</si>
  <si>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</si>
  <si>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</si>
  <si>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</si>
  <si>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</si>
  <si>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</si>
  <si>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</si>
  <si>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</si>
  <si>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</si>
  <si>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</si>
  <si>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</si>
  <si>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</si>
  <si>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</si>
  <si>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</si>
  <si>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</si>
  <si>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</si>
  <si>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</si>
  <si>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</si>
  <si>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</si>
  <si>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</si>
  <si>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</si>
  <si>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</si>
  <si>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</si>
  <si>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</si>
  <si>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</si>
  <si>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</si>
  <si>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</si>
  <si>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</si>
  <si>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</si>
  <si>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</si>
  <si>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</si>
  <si>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</si>
  <si>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</si>
  <si>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</si>
  <si>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</si>
  <si>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</si>
  <si>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</si>
  <si>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</si>
  <si>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</si>
  <si>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</si>
  <si>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</si>
  <si>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</si>
  <si>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</si>
  <si>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</si>
  <si>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</si>
  <si>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</si>
  <si>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</si>
  <si>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</si>
  <si>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</si>
  <si>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</si>
  <si>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</si>
  <si>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</si>
  <si>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</si>
  <si>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</si>
  <si>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</si>
  <si>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</si>
  <si>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</si>
  <si>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</si>
  <si>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</si>
  <si>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</si>
  <si>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</si>
  <si>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</si>
  <si>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</si>
  <si>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</si>
  <si>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</si>
  <si>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</si>
  <si>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</si>
  <si>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</si>
  <si>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</si>
  <si>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</si>
  <si>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</si>
  <si>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</si>
  <si>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</si>
  <si>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</si>
  <si>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</si>
  <si>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</si>
  <si>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</si>
  <si>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</si>
  <si>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</si>
  <si>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</si>
  <si>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</si>
  <si>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</si>
  <si>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</si>
  <si>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</si>
  <si>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</si>
  <si>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</si>
  <si>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</si>
  <si>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</si>
  <si>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</si>
  <si>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</si>
  <si>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</si>
  <si>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</si>
  <si>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</si>
  <si>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</si>
  <si>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</si>
  <si>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</si>
  <si>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</si>
  <si>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</si>
  <si>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</si>
  <si>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</si>
  <si>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</si>
  <si>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</si>
  <si>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</si>
  <si>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</si>
  <si>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</si>
  <si>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</si>
  <si>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</si>
  <si>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</si>
  <si>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</si>
  <si>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</si>
  <si>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</si>
  <si>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</si>
  <si>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</si>
  <si>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</si>
  <si>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</si>
  <si>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</si>
  <si>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</si>
  <si>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</si>
  <si>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</si>
  <si>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</si>
  <si>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</si>
  <si>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</si>
  <si>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</si>
  <si>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</si>
  <si>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</si>
  <si>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</si>
  <si>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</si>
  <si>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</si>
  <si>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</si>
  <si>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</si>
  <si>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</si>
  <si>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</si>
  <si>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</si>
  <si>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</si>
  <si>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</si>
  <si>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</si>
  <si>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Tel. 21 595 33 59</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</si>
  <si>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</si>
  <si>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</si>
  <si>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</si>
  <si>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</si>
  <si>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</si>
  <si>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</si>
  <si>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</si>
  <si>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</si>
  <si>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</si>
  <si>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</si>
  <si>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</si>
  <si>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</si>
  <si>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</si>
  <si>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</si>
  <si>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</si>
  <si>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</si>
  <si>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</si>
  <si>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</si>
  <si>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</si>
  <si>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</si>
  <si>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</si>
  <si>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</si>
  <si>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</si>
  <si>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</si>
  <si>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</si>
  <si>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</si>
  <si>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</si>
  <si>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</si>
  <si>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</si>
  <si>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</si>
  <si>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</si>
  <si>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</si>
  <si>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</si>
  <si>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</si>
  <si>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</si>
  <si>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</si>
  <si>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</si>
  <si>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</si>
  <si>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</si>
  <si>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</si>
  <si>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</si>
  <si>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</si>
  <si>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</si>
  <si>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</si>
  <si>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</si>
  <si>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</si>
  <si>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</si>
  <si>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</si>
  <si>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</si>
  <si>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</si>
  <si>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</si>
  <si>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</si>
  <si>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</si>
  <si>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</si>
  <si>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</si>
  <si>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</si>
  <si>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</si>
  <si>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</si>
  <si>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</si>
  <si>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abril
2016</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</si>
  <si>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</si>
  <si>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</si>
  <si>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</si>
  <si>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</si>
  <si>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</si>
  <si>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</si>
  <si>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</si>
  <si>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</si>
  <si>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Fazendo uma análise por sexo, na Zona Euro,  verifica-se que Eslovénia e a Grécia  são os países com a maior diferença, entre a taxa de desemprego das mulheres e dos homens.</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</si>
  <si>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</si>
  <si>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</si>
  <si>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</si>
  <si>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</si>
  <si>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</si>
  <si>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</si>
  <si>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</si>
  <si>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</si>
  <si>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</si>
  <si>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</si>
  <si>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65 e + anos</t>
  </si>
  <si>
    <t xml:space="preserve">fonte: GEP/MTSSS,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</si>
  <si>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</si>
  <si>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</si>
  <si>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</si>
  <si>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</si>
  <si>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</si>
  <si>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</si>
  <si>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</si>
  <si>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
  </si>
  <si>
    <t>R. A. Açores</t>
  </si>
  <si>
    <t>R. A. Madeira</t>
  </si>
  <si>
    <t>Estrangeiro</t>
  </si>
  <si>
    <t>(3) estes dados foram integrados na nova prestação social para a inclusão .</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</si>
  <si>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</si>
  <si>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</si>
  <si>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</si>
  <si>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</si>
  <si>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</si>
  <si>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</si>
  <si>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</si>
  <si>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</si>
  <si>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jan</t>
  </si>
  <si>
    <t>acidentes de trabalho - não mortais</t>
  </si>
  <si>
    <t>acidentes de trabalho - mortais</t>
  </si>
  <si>
    <t>acidentes de trabalho - dias perdidos</t>
  </si>
  <si>
    <t>Mais informação em:  http://www.gep.mtsss.pt/</t>
  </si>
  <si>
    <t xml:space="preserve">nota:   Bélgica, Croácia (&lt; 25 anos), Eslovénia (&lt; 25 anos), Estónia e Hungria - dezembro de 2017.             : valor não disponível.       
</t>
  </si>
  <si>
    <r>
      <t xml:space="preserve">indicadores salariais </t>
    </r>
    <r>
      <rPr>
        <vertAlign val="superscript"/>
        <sz val="10"/>
        <rFont val="Arial"/>
        <family val="2"/>
      </rPr>
      <t>(2)</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</si>
  <si>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</si>
  <si>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</si>
  <si>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</si>
  <si>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</si>
  <si>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t>Ganho mensal</t>
  </si>
  <si>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</si>
  <si>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</si>
  <si>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</si>
  <si>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t>1º decil</t>
  </si>
  <si>
    <t>2º decil</t>
  </si>
  <si>
    <t>3º decil</t>
  </si>
  <si>
    <t>4º decil</t>
  </si>
  <si>
    <t>5º decil</t>
  </si>
  <si>
    <t>6º decil</t>
  </si>
  <si>
    <t>7º decil</t>
  </si>
  <si>
    <t>8º decil</t>
  </si>
  <si>
    <t>9º decil</t>
  </si>
  <si>
    <r>
      <t xml:space="preserve"> média por decil</t>
    </r>
    <r>
      <rPr>
        <sz val="7"/>
        <color theme="3"/>
        <rFont val="Arial"/>
        <family val="2"/>
      </rPr>
      <t xml:space="preserve"> (euros)</t>
    </r>
  </si>
  <si>
    <t>10º decil</t>
  </si>
  <si>
    <r>
      <t>TCO</t>
    </r>
    <r>
      <rPr>
        <vertAlign val="superscript"/>
        <sz val="8"/>
        <color theme="7"/>
        <rFont val="Arial"/>
        <family val="2"/>
      </rPr>
      <t>(2)</t>
    </r>
    <r>
      <rPr>
        <sz val="8"/>
        <color theme="7"/>
        <rFont val="Arial"/>
        <family val="2"/>
      </rPr>
      <t xml:space="preserve"> com ganhos mais elevados</t>
    </r>
  </si>
  <si>
    <t>peso no ganho total (%)</t>
  </si>
  <si>
    <t>composição (sexo) (%)</t>
  </si>
  <si>
    <t xml:space="preserve">Homens </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</si>
  <si>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</si>
  <si>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</si>
  <si>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r>
      <t>incidência de baixos salários</t>
    </r>
    <r>
      <rPr>
        <sz val="7"/>
        <color indexed="63"/>
        <rFont val="Arial"/>
        <family val="2"/>
      </rPr>
      <t xml:space="preserve"> (%)</t>
    </r>
  </si>
  <si>
    <t>(1) nos estabelecimentos.</t>
  </si>
  <si>
    <t>(2) dos trabalhadores por conta de outrem a tempo completo, que auferiram remuneração completa no período de referência.</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</si>
  <si>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</si>
  <si>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</si>
  <si>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1% de TCO com ganho mais elevado</t>
  </si>
  <si>
    <t>0,1% de TCO com ganho mais elevado</t>
  </si>
  <si>
    <t>0,01% de TCO com ganho mais elevado</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</si>
  <si>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</si>
  <si>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</si>
  <si>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</si>
  <si>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</si>
  <si>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</si>
  <si>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93-Trab.n/qual. i.ext.,const.,i.transf. e transp.</t>
  </si>
  <si>
    <t xml:space="preserve">92-Trab.não qual. agric., prod. animal, pesca e flo. </t>
  </si>
  <si>
    <t>52-Vendedores</t>
  </si>
  <si>
    <t>51-Trab. serviços pessoais</t>
  </si>
  <si>
    <t>82-Trabalhadores da montagem</t>
  </si>
  <si>
    <t>91-Trabalhadores de limpeza</t>
  </si>
  <si>
    <t>71-Trab.qualif.constr. e sim., exc.electric.</t>
  </si>
  <si>
    <t xml:space="preserve">41-Emp. escrit., secret.e oper. proc. dados </t>
  </si>
  <si>
    <t>2017</t>
  </si>
  <si>
    <t xml:space="preserve">  Serviços culturais  </t>
  </si>
  <si>
    <t xml:space="preserve">  Bebidas espirituosas  </t>
  </si>
  <si>
    <t xml:space="preserve">  Peixe, crustáceos e moluscos</t>
  </si>
  <si>
    <t xml:space="preserve">  Outros serviços relacionados com a habitação</t>
  </si>
  <si>
    <t xml:space="preserve">  Pequenos eletrodomésticos</t>
  </si>
  <si>
    <t xml:space="preserve">  Artigos de vestuário  </t>
  </si>
  <si>
    <t xml:space="preserve">  Calçado  </t>
  </si>
  <si>
    <t xml:space="preserve">  Férias organizadas  </t>
  </si>
  <si>
    <t xml:space="preserve">  Transportes aéreos de passageiros  </t>
  </si>
  <si>
    <t xml:space="preserve">  Outros artigos e acessórios de vestuário  </t>
  </si>
  <si>
    <t xml:space="preserve">         … em janeiro 2018</t>
  </si>
  <si>
    <t>notas: dados sujeitos a atualizações; situação da base de dados a 31/dezembro/2017.</t>
  </si>
  <si>
    <t>(3)</t>
  </si>
  <si>
    <t>notas: dados sujeitos a atualizações; situação da base de dados 1/fevereiro/2018.</t>
  </si>
  <si>
    <t>notas: dados sujeitos a atualizações;   a partir de 2005 apenas são contabilizados beneficiários com lançamento cujo o motivo tenha sido "concessão normal".;  (a) DLD - Desempregados de Longa Duração".</t>
  </si>
  <si>
    <t>notas: dados sujeitos a atualizações .</t>
  </si>
  <si>
    <t>janeiro de 2018</t>
  </si>
  <si>
    <t>Em janeiro de 2018, a taxa de desemprego na Zona Euro manteve-se inalterada nos 8,6 %, face ao mês anterior; em janeiro de 2017 era 9,6 %.</t>
  </si>
  <si>
    <t>Em Portugal a taxa de desemprego (7,9 %) diminuiu 2,2 p.p., relativamente ao mês homólogo.</t>
  </si>
  <si>
    <t xml:space="preserve">República Checa (2,4 %), Malta (3,5 %) e Alemanha (3,6 %) apresentam as taxas de desemprego mais baixas; a Grécia (23,1 %) e a Espanha (16,3 %) são os estados membros com valores  mais elevados. </t>
  </si>
  <si>
    <t>A taxa de desemprego para o grupo etário &lt;25 anos apresenta o valor mais baixo na República Checa (5,8 %), registando o valor mais elevado na Grécia (47,5 %). Em Portugal,   regista-se   o  valor  de 22,2 %.</t>
  </si>
  <si>
    <t>fonte:  Eurostat, dados extraídos em 01/03/2018.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</si>
  <si>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</si>
  <si>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</si>
  <si>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</si>
  <si>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</si>
  <si>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</si>
  <si>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</si>
  <si>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</si>
  <si>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</si>
  <si>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</si>
  <si>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</si>
  <si>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</si>
  <si>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4.º trimestre</t>
  </si>
  <si>
    <t>1.º trimestre</t>
  </si>
  <si>
    <t>2.º trimestre</t>
  </si>
  <si>
    <t>3.º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</si>
</sst>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9" formatCode="#,##0;###0;\-"/>
  </numFmts>
  <fonts count="1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vertAlign val="superscript"/>
      <sz val="8"/>
      <color indexed="17"/>
      <name val="Arial"/>
      <family val="2"/>
    </font>
    <font>
      <vertAlign val="superscript"/>
      <sz val="10"/>
      <name val="Arial"/>
      <family val="2"/>
    </font>
    <font>
      <vertAlign val="superscript"/>
      <sz val="8"/>
      <color theme="7"/>
      <name val="Arial"/>
      <family val="2"/>
    </font>
    <font>
      <b/>
      <sz val="7"/>
      <color indexed="20"/>
      <name val="Arial"/>
      <family val="2"/>
    </font>
    <font>
      <b/>
      <vertAlign val="superscript"/>
      <sz val="8"/>
      <color theme="3"/>
      <name val="Arial"/>
      <family val="2"/>
    </font>
    <font>
      <b/>
      <sz val="7"/>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style="thin">
        <color indexed="22"/>
      </bottom>
      <diagonal/>
    </border>
    <border>
      <left/>
      <right style="dashed">
        <color theme="0" tint="-0.24994659260841701"/>
      </right>
      <top style="thin">
        <color theme="0" tint="-0.24994659260841701"/>
      </top>
      <bottom style="thin">
        <color theme="0" tint="-0.24994659260841701"/>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cellStyleXfs>
  <cellXfs count="1735">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17" fillId="0" borderId="11" xfId="0" applyFont="1" applyFill="1" applyBorder="1" applyAlignment="1">
      <alignment horizontal="center"/>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1" fontId="51" fillId="0" borderId="0" xfId="70" applyNumberFormat="1" applyFo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3" fontId="19" fillId="0" borderId="0" xfId="70" applyNumberFormat="1" applyFont="1"/>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1" fontId="19" fillId="0" borderId="0" xfId="70" applyNumberFormat="1" applyFont="1"/>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57" xfId="62" applyFont="1" applyFill="1" applyBorder="1" applyAlignment="1">
      <alignment horizontal="center"/>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73" fillId="0" borderId="0" xfId="70" applyFont="1"/>
    <xf numFmtId="1" fontId="73" fillId="0" borderId="0" xfId="70" applyNumberFormat="1" applyFont="1"/>
    <xf numFmtId="3" fontId="73" fillId="0" borderId="0" xfId="70" applyNumberFormat="1" applyFont="1"/>
    <xf numFmtId="0" fontId="73" fillId="0" borderId="0" xfId="70" applyFont="1" applyAlignment="1">
      <alignment vertical="center"/>
    </xf>
    <xf numFmtId="0" fontId="73" fillId="0" borderId="0" xfId="70" applyFont="1" applyAlignment="1"/>
    <xf numFmtId="0" fontId="73" fillId="0" borderId="0" xfId="62" applyFont="1"/>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1" fontId="73" fillId="0" borderId="0" xfId="70" applyNumberFormat="1" applyFont="1" applyAlignment="1"/>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1" fontId="19" fillId="0" borderId="0" xfId="70" applyNumberFormat="1" applyFont="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9" fillId="26" borderId="0" xfId="70" applyFont="1" applyFill="1" applyAlignment="1"/>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165" fontId="8" fillId="0" borderId="0" xfId="70" applyNumberFormat="1" applyAlignme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11" fillId="0" borderId="0" xfId="70" applyFont="1" applyFill="1" applyBorder="1"/>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8" fillId="0" borderId="0" xfId="70" applyNumberFormat="1" applyFill="1"/>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167" fontId="8" fillId="0" borderId="0" xfId="62" applyNumberFormat="1"/>
    <xf numFmtId="0" fontId="47" fillId="26" borderId="32" xfId="63" applyFont="1" applyFill="1" applyBorder="1" applyAlignment="1">
      <alignment horizontal="left" vertical="center"/>
    </xf>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6" fillId="27" borderId="79" xfId="40" applyNumberFormat="1" applyFont="1" applyFill="1" applyBorder="1" applyAlignment="1">
      <alignment horizontal="right" wrapText="1" indent="1"/>
    </xf>
    <xf numFmtId="167" fontId="18" fillId="27" borderId="79"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9"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9"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9"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9"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9"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9" fillId="0" borderId="0" xfId="70" applyNumberFormat="1" applyFont="1"/>
    <xf numFmtId="3" fontId="9" fillId="0" borderId="0" xfId="121" applyNumberFormat="1" applyFont="1" applyFill="1" applyBorder="1" applyAlignment="1">
      <alignment horizontal="right" vertical="center"/>
    </xf>
    <xf numFmtId="3" fontId="9" fillId="0" borderId="0" xfId="121" applyNumberFormat="1" applyFont="1" applyFill="1" applyBorder="1" applyAlignment="1">
      <alignment vertical="center"/>
    </xf>
    <xf numFmtId="167" fontId="9" fillId="0" borderId="0" xfId="121" applyNumberFormat="1" applyFont="1" applyFill="1" applyBorder="1" applyAlignment="1">
      <alignment horizontal="right" vertical="center"/>
    </xf>
    <xf numFmtId="167" fontId="9" fillId="0" borderId="0" xfId="121" applyNumberFormat="1" applyFont="1" applyFill="1" applyBorder="1" applyAlignment="1">
      <alignment vertical="center"/>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0" fontId="17" fillId="25" borderId="57" xfId="62" applyFont="1" applyFill="1" applyBorder="1" applyAlignment="1">
      <alignment horizontal="center"/>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2" fillId="26" borderId="68" xfId="0" applyNumberFormat="1" applyFont="1" applyFill="1" applyBorder="1" applyAlignment="1">
      <alignment horizontal="right" indent="1"/>
    </xf>
    <xf numFmtId="167" fontId="133" fillId="26" borderId="0" xfId="62" applyNumberFormat="1" applyFont="1" applyFill="1" applyBorder="1" applyAlignment="1">
      <alignment horizontal="right" indent="1"/>
    </xf>
    <xf numFmtId="167" fontId="133" fillId="26" borderId="77" xfId="62" applyNumberFormat="1" applyFont="1" applyFill="1" applyBorder="1" applyAlignment="1">
      <alignment horizontal="right" indent="1"/>
    </xf>
    <xf numFmtId="167" fontId="133" fillId="26" borderId="78" xfId="62" applyNumberFormat="1" applyFont="1" applyFill="1" applyBorder="1" applyAlignment="1">
      <alignment horizontal="right" indent="1"/>
    </xf>
    <xf numFmtId="167" fontId="132" fillId="26" borderId="0" xfId="0" applyNumberFormat="1" applyFont="1" applyFill="1" applyBorder="1" applyAlignment="1">
      <alignment horizontal="right" indent="1"/>
    </xf>
    <xf numFmtId="167" fontId="132" fillId="26" borderId="79" xfId="0" applyNumberFormat="1" applyFont="1" applyFill="1" applyBorder="1" applyAlignment="1">
      <alignment horizontal="right" indent="1"/>
    </xf>
    <xf numFmtId="0" fontId="35" fillId="25" borderId="0" xfId="62" applyFont="1" applyFill="1" applyBorder="1"/>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76" fillId="25" borderId="0" xfId="0" applyFont="1" applyFill="1" applyBorder="1" applyAlignment="1">
      <alignment horizontal="left"/>
    </xf>
    <xf numFmtId="0" fontId="15" fillId="25" borderId="22" xfId="70" applyFont="1" applyFill="1" applyBorder="1" applyAlignment="1">
      <alignment horizontal="left"/>
    </xf>
    <xf numFmtId="0" fontId="15" fillId="25" borderId="0" xfId="70" applyFont="1" applyFill="1" applyBorder="1" applyAlignment="1">
      <alignment horizontal="left"/>
    </xf>
    <xf numFmtId="0" fontId="16" fillId="25" borderId="0" xfId="0" applyFont="1" applyFill="1" applyBorder="1"/>
    <xf numFmtId="0" fontId="81" fillId="26" borderId="15" xfId="0" applyFont="1" applyFill="1" applyBorder="1" applyAlignment="1">
      <alignment horizontal="left" vertical="center"/>
    </xf>
    <xf numFmtId="0" fontId="120" fillId="0" borderId="0" xfId="0" applyFont="1" applyAlignment="1"/>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17" fillId="25" borderId="12" xfId="62" applyFont="1" applyFill="1" applyBorder="1" applyAlignment="1">
      <alignment horizontal="center"/>
    </xf>
    <xf numFmtId="0" fontId="47" fillId="26" borderId="31" xfId="63" applyFont="1" applyFill="1" applyBorder="1" applyAlignment="1">
      <alignment horizontal="left" vertical="center"/>
    </xf>
    <xf numFmtId="0" fontId="35" fillId="25" borderId="0" xfId="63" applyFont="1" applyFill="1" applyBorder="1" applyAlignment="1"/>
    <xf numFmtId="0" fontId="76" fillId="25" borderId="0" xfId="62" applyFont="1" applyFill="1" applyBorder="1" applyAlignment="1">
      <alignment vertical="center"/>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47" fillId="25" borderId="0" xfId="53" applyFont="1" applyFill="1"/>
    <xf numFmtId="0" fontId="49" fillId="25" borderId="0" xfId="53" applyFont="1" applyFill="1" applyBorder="1" applyAlignment="1">
      <alignment horizontal="left"/>
    </xf>
    <xf numFmtId="0" fontId="47" fillId="26" borderId="0" xfId="53" applyFont="1" applyFill="1"/>
    <xf numFmtId="0" fontId="47" fillId="0" borderId="0" xfId="53" applyFont="1"/>
    <xf numFmtId="0" fontId="8" fillId="25" borderId="0" xfId="53" applyFont="1" applyFill="1"/>
    <xf numFmtId="3" fontId="9" fillId="27" borderId="0" xfId="40" applyNumberFormat="1" applyFont="1" applyFill="1" applyBorder="1" applyAlignment="1">
      <alignment horizontal="left" vertical="center" wrapText="1"/>
    </xf>
    <xf numFmtId="0" fontId="8" fillId="26" borderId="0" xfId="53" applyFont="1" applyFill="1"/>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0" fontId="8" fillId="26" borderId="0" xfId="78" applyFill="1"/>
    <xf numFmtId="0" fontId="8" fillId="0" borderId="0" xfId="78"/>
    <xf numFmtId="0" fontId="8" fillId="25" borderId="19" xfId="72" applyFont="1" applyFill="1" applyBorder="1"/>
    <xf numFmtId="0" fontId="89" fillId="25" borderId="0" xfId="62" applyFont="1" applyFill="1" applyBorder="1" applyAlignment="1">
      <alignment horizontal="left"/>
    </xf>
    <xf numFmtId="0" fontId="11" fillId="26" borderId="0" xfId="72" applyFont="1" applyFill="1" applyBorder="1"/>
    <xf numFmtId="0" fontId="20" fillId="26" borderId="0" xfId="71" applyFont="1" applyFill="1" applyBorder="1" applyAlignment="1">
      <alignment horizontal="center"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1" fontId="17" fillId="26" borderId="12" xfId="63" applyNumberFormat="1" applyFont="1" applyFill="1" applyBorder="1" applyAlignment="1">
      <alignment horizontal="center" vertical="center"/>
    </xf>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4" fontId="86" fillId="27" borderId="0" xfId="40" applyNumberFormat="1" applyFont="1" applyFill="1" applyBorder="1" applyAlignment="1">
      <alignment horizontal="right" wrapText="1"/>
    </xf>
    <xf numFmtId="1" fontId="18" fillId="26" borderId="0" xfId="63" applyNumberFormat="1" applyFont="1" applyFill="1" applyBorder="1" applyAlignment="1">
      <alignment horizontal="center" vertical="center" wrapText="1"/>
    </xf>
    <xf numFmtId="3" fontId="86" fillId="25" borderId="0" xfId="63" applyNumberFormat="1" applyFont="1" applyFill="1" applyBorder="1" applyAlignment="1">
      <alignment horizontal="right"/>
    </xf>
    <xf numFmtId="0" fontId="48" fillId="27" borderId="0" xfId="66" applyFont="1" applyFill="1" applyBorder="1" applyAlignment="1">
      <alignment horizontal="left"/>
    </xf>
    <xf numFmtId="3" fontId="86" fillId="25" borderId="0" xfId="63" applyNumberFormat="1" applyFont="1" applyFill="1" applyBorder="1" applyAlignment="1"/>
    <xf numFmtId="0" fontId="22" fillId="25" borderId="0" xfId="63" applyFont="1" applyFill="1" applyBorder="1" applyAlignment="1">
      <alignment horizontal="left" vertical="center"/>
    </xf>
    <xf numFmtId="0" fontId="46" fillId="26" borderId="0" xfId="70" applyFont="1" applyFill="1" applyBorder="1" applyAlignment="1"/>
    <xf numFmtId="0" fontId="9" fillId="26" borderId="0" xfId="63" applyFont="1" applyFill="1" applyAlignment="1"/>
    <xf numFmtId="171" fontId="9" fillId="25" borderId="0" xfId="78" applyNumberFormat="1" applyFont="1" applyFill="1" applyBorder="1" applyAlignment="1">
      <alignment vertical="center"/>
    </xf>
    <xf numFmtId="0" fontId="17" fillId="24" borderId="0" xfId="40" applyFont="1" applyFill="1" applyBorder="1" applyAlignment="1">
      <alignment horizontal="left" vertical="center" indent="1"/>
    </xf>
    <xf numFmtId="171" fontId="9" fillId="25" borderId="0" xfId="78" applyNumberFormat="1" applyFont="1" applyFill="1" applyBorder="1" applyAlignment="1">
      <alignment horizontal="right" vertical="center"/>
    </xf>
    <xf numFmtId="3" fontId="9" fillId="25" borderId="0" xfId="78" applyNumberFormat="1" applyFont="1" applyFill="1" applyBorder="1" applyAlignment="1">
      <alignment vertical="center"/>
    </xf>
    <xf numFmtId="0" fontId="89" fillId="25" borderId="0" xfId="62" applyFont="1" applyFill="1" applyBorder="1"/>
    <xf numFmtId="49" fontId="18" fillId="25" borderId="0" xfId="62" applyNumberFormat="1" applyFont="1" applyFill="1" applyBorder="1" applyAlignment="1">
      <alignment horizontal="right"/>
    </xf>
    <xf numFmtId="0" fontId="18" fillId="24" borderId="0" xfId="40" applyFont="1" applyFill="1" applyBorder="1" applyAlignment="1" applyProtection="1">
      <alignment horizontal="left" indent="1"/>
    </xf>
    <xf numFmtId="1" fontId="17" fillId="25" borderId="13" xfId="0" applyNumberFormat="1" applyFont="1" applyFill="1" applyBorder="1" applyAlignment="1">
      <alignment horizontal="center" wrapText="1"/>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17" fillId="25" borderId="12" xfId="0" applyFont="1" applyFill="1" applyBorder="1" applyAlignment="1">
      <alignment horizontal="center"/>
    </xf>
    <xf numFmtId="0" fontId="17" fillId="25" borderId="13" xfId="70" applyFont="1" applyFill="1" applyBorder="1" applyAlignment="1">
      <alignment horizontal="center"/>
    </xf>
    <xf numFmtId="0" fontId="0" fillId="25" borderId="0" xfId="0" applyFill="1" applyBorder="1" applyProtection="1"/>
    <xf numFmtId="0" fontId="0" fillId="25" borderId="18" xfId="0" applyFill="1" applyBorder="1" applyProtection="1"/>
    <xf numFmtId="0" fontId="19"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19" xfId="0" applyFill="1" applyBorder="1" applyProtection="1"/>
    <xf numFmtId="0" fontId="0" fillId="0" borderId="0" xfId="0" applyProtection="1"/>
    <xf numFmtId="0" fontId="66"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19" fillId="25" borderId="0" xfId="0" applyFont="1" applyFill="1" applyBorder="1" applyProtection="1"/>
    <xf numFmtId="0" fontId="17" fillId="25" borderId="0" xfId="0" applyFont="1" applyFill="1" applyBorder="1" applyAlignment="1" applyProtection="1">
      <alignment horizontal="center" vertical="center"/>
    </xf>
    <xf numFmtId="0" fontId="17" fillId="25" borderId="13" xfId="0" applyFont="1" applyFill="1" applyBorder="1" applyAlignment="1" applyProtection="1">
      <alignment horizontal="right" vertical="center"/>
    </xf>
    <xf numFmtId="0" fontId="17" fillId="25" borderId="13" xfId="0" applyFont="1" applyFill="1" applyBorder="1" applyAlignment="1" applyProtection="1">
      <alignment horizontal="center" vertical="center"/>
    </xf>
    <xf numFmtId="0" fontId="17" fillId="25" borderId="13" xfId="0" applyFont="1" applyFill="1" applyBorder="1" applyAlignment="1" applyProtection="1">
      <alignment vertical="center"/>
    </xf>
    <xf numFmtId="0" fontId="17" fillId="25" borderId="13" xfId="0" applyFont="1" applyFill="1" applyBorder="1" applyAlignment="1" applyProtection="1">
      <alignment horizontal="center"/>
    </xf>
    <xf numFmtId="0" fontId="17" fillId="25" borderId="13" xfId="0" applyFont="1" applyFill="1" applyBorder="1" applyAlignment="1" applyProtection="1">
      <alignment horizontal="right"/>
    </xf>
    <xf numFmtId="0" fontId="17" fillId="25" borderId="13" xfId="0" applyFont="1" applyFill="1" applyBorder="1" applyAlignment="1" applyProtection="1"/>
    <xf numFmtId="0" fontId="16" fillId="25" borderId="0" xfId="0" applyFont="1" applyFill="1" applyBorder="1" applyProtection="1"/>
    <xf numFmtId="0" fontId="62" fillId="25" borderId="19" xfId="0" applyFont="1" applyFill="1" applyBorder="1" applyProtection="1"/>
    <xf numFmtId="0" fontId="62" fillId="25" borderId="0" xfId="0" applyFont="1" applyFill="1" applyBorder="1" applyProtection="1"/>
    <xf numFmtId="0" fontId="62" fillId="25" borderId="0" xfId="0" applyFont="1" applyFill="1" applyProtection="1"/>
    <xf numFmtId="0" fontId="62" fillId="0" borderId="0" xfId="0" applyFont="1" applyProtection="1">
      <protection locked="0"/>
    </xf>
    <xf numFmtId="0" fontId="11" fillId="25" borderId="0" xfId="0" applyFont="1" applyFill="1" applyBorder="1" applyProtection="1"/>
    <xf numFmtId="0" fontId="19" fillId="0" borderId="0" xfId="0" applyFont="1" applyBorder="1" applyProtection="1"/>
    <xf numFmtId="0" fontId="65" fillId="25" borderId="0" xfId="0" applyFont="1" applyFill="1" applyBorder="1" applyProtection="1"/>
    <xf numFmtId="0" fontId="63" fillId="25" borderId="19" xfId="0" applyFont="1" applyFill="1" applyBorder="1" applyProtection="1"/>
    <xf numFmtId="0" fontId="63" fillId="25" borderId="0" xfId="0" applyFont="1" applyFill="1" applyBorder="1" applyProtection="1"/>
    <xf numFmtId="0" fontId="69" fillId="25" borderId="0" xfId="0" applyFont="1" applyFill="1" applyBorder="1" applyProtection="1"/>
    <xf numFmtId="0" fontId="63" fillId="25" borderId="0" xfId="0" applyFont="1" applyFill="1" applyProtection="1"/>
    <xf numFmtId="0" fontId="63" fillId="0" borderId="0" xfId="0" applyFont="1" applyProtection="1">
      <protection locked="0"/>
    </xf>
    <xf numFmtId="0" fontId="47" fillId="25" borderId="19" xfId="0" applyFont="1" applyFill="1" applyBorder="1" applyProtection="1"/>
    <xf numFmtId="0" fontId="47" fillId="25" borderId="0" xfId="0" applyFont="1" applyFill="1" applyBorder="1" applyProtection="1"/>
    <xf numFmtId="3" fontId="18" fillId="25" borderId="0" xfId="0" applyNumberFormat="1" applyFont="1" applyFill="1" applyBorder="1" applyAlignment="1" applyProtection="1">
      <alignment horizontal="center"/>
    </xf>
    <xf numFmtId="0" fontId="12" fillId="25" borderId="0" xfId="0" applyFont="1" applyFill="1" applyBorder="1" applyProtection="1"/>
    <xf numFmtId="0" fontId="47" fillId="25" borderId="0" xfId="0" applyFont="1" applyFill="1" applyProtection="1"/>
    <xf numFmtId="0" fontId="47" fillId="0" borderId="0" xfId="0" applyFont="1" applyProtection="1">
      <protection locked="0"/>
    </xf>
    <xf numFmtId="0" fontId="17" fillId="25" borderId="11" xfId="0" applyFont="1" applyFill="1" applyBorder="1" applyAlignment="1" applyProtection="1">
      <alignment horizontal="center"/>
    </xf>
    <xf numFmtId="0" fontId="17" fillId="25" borderId="12" xfId="0" applyFont="1" applyFill="1" applyBorder="1" applyAlignment="1" applyProtection="1">
      <alignment horizontal="center"/>
    </xf>
    <xf numFmtId="167" fontId="76" fillId="25" borderId="0" xfId="0" applyNumberFormat="1" applyFont="1" applyFill="1" applyBorder="1" applyAlignment="1" applyProtection="1">
      <alignment horizontal="right"/>
    </xf>
    <xf numFmtId="167" fontId="76" fillId="26" borderId="0" xfId="0" applyNumberFormat="1" applyFont="1" applyFill="1" applyBorder="1" applyAlignment="1" applyProtection="1">
      <alignment horizontal="right"/>
    </xf>
    <xf numFmtId="0" fontId="61" fillId="25" borderId="0" xfId="0" applyFont="1" applyFill="1" applyBorder="1" applyAlignment="1" applyProtection="1">
      <alignment horizontal="left"/>
    </xf>
    <xf numFmtId="167" fontId="18" fillId="25" borderId="0" xfId="0" applyNumberFormat="1" applyFont="1" applyFill="1" applyBorder="1" applyAlignment="1" applyProtection="1">
      <alignment horizontal="right"/>
    </xf>
    <xf numFmtId="167" fontId="18" fillId="26" borderId="0" xfId="0" applyNumberFormat="1" applyFont="1" applyFill="1" applyBorder="1" applyAlignment="1" applyProtection="1">
      <alignment horizontal="right"/>
    </xf>
    <xf numFmtId="167" fontId="17" fillId="25" borderId="0" xfId="0" applyNumberFormat="1" applyFont="1" applyFill="1" applyBorder="1" applyAlignment="1" applyProtection="1">
      <alignment horizontal="right"/>
    </xf>
    <xf numFmtId="167" fontId="17" fillId="26" borderId="0" xfId="0" applyNumberFormat="1" applyFont="1" applyFill="1" applyBorder="1" applyAlignment="1" applyProtection="1">
      <alignment horizontal="right"/>
    </xf>
    <xf numFmtId="167" fontId="18" fillId="26" borderId="0" xfId="0" applyNumberFormat="1" applyFont="1" applyFill="1" applyBorder="1" applyAlignment="1" applyProtection="1">
      <alignment horizontal="right"/>
      <protection locked="0"/>
    </xf>
    <xf numFmtId="0" fontId="67" fillId="25" borderId="0" xfId="0" applyFont="1" applyFill="1" applyBorder="1" applyAlignment="1" applyProtection="1">
      <alignment horizontal="center"/>
    </xf>
    <xf numFmtId="0" fontId="35" fillId="25" borderId="0" xfId="0" applyFont="1" applyFill="1" applyBorder="1" applyProtection="1"/>
    <xf numFmtId="0" fontId="82" fillId="25" borderId="0" xfId="0" applyFont="1" applyFill="1" applyBorder="1" applyAlignment="1" applyProtection="1">
      <alignment horizontal="left"/>
    </xf>
    <xf numFmtId="1" fontId="18" fillId="25" borderId="0" xfId="0" applyNumberFormat="1" applyFont="1" applyFill="1" applyBorder="1" applyAlignment="1" applyProtection="1">
      <alignment horizontal="center"/>
    </xf>
    <xf numFmtId="0" fontId="0" fillId="26" borderId="18" xfId="0" applyFill="1" applyBorder="1" applyProtection="1"/>
    <xf numFmtId="0" fontId="17" fillId="25" borderId="18" xfId="0" applyFont="1" applyFill="1" applyBorder="1" applyAlignment="1" applyProtection="1">
      <alignment horizontal="right"/>
    </xf>
    <xf numFmtId="0" fontId="15" fillId="25" borderId="22" xfId="0" applyFont="1" applyFill="1" applyBorder="1" applyAlignment="1" applyProtection="1">
      <alignment horizontal="left"/>
    </xf>
    <xf numFmtId="0" fontId="22" fillId="25" borderId="22" xfId="0" applyFont="1" applyFill="1" applyBorder="1" applyProtection="1"/>
    <xf numFmtId="0" fontId="47"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2" fillId="0" borderId="0" xfId="0" applyFont="1" applyBorder="1" applyAlignment="1" applyProtection="1"/>
    <xf numFmtId="0" fontId="17" fillId="25" borderId="0" xfId="0" applyFont="1" applyFill="1" applyBorder="1" applyAlignment="1" applyProtection="1">
      <alignment horizontal="center"/>
    </xf>
    <xf numFmtId="0" fontId="0" fillId="25" borderId="0" xfId="0" applyFill="1" applyBorder="1" applyAlignment="1" applyProtection="1">
      <alignment vertical="justify"/>
    </xf>
    <xf numFmtId="0" fontId="11" fillId="25" borderId="19" xfId="0" applyFont="1" applyFill="1" applyBorder="1" applyProtection="1"/>
    <xf numFmtId="0" fontId="64" fillId="25" borderId="0" xfId="0" applyFont="1" applyFill="1" applyBorder="1" applyProtection="1"/>
    <xf numFmtId="0" fontId="65" fillId="25" borderId="19" xfId="0" applyFont="1" applyFill="1" applyBorder="1" applyProtection="1"/>
    <xf numFmtId="0" fontId="9" fillId="25" borderId="0" xfId="0" applyFont="1" applyFill="1" applyBorder="1" applyProtection="1"/>
    <xf numFmtId="0" fontId="19" fillId="25" borderId="0" xfId="0" applyFont="1" applyFill="1" applyProtection="1"/>
    <xf numFmtId="0" fontId="18" fillId="25" borderId="0" xfId="0" applyFont="1" applyFill="1" applyBorder="1" applyProtection="1"/>
    <xf numFmtId="0" fontId="16" fillId="25" borderId="19" xfId="0" applyFont="1" applyFill="1" applyBorder="1" applyProtection="1"/>
    <xf numFmtId="0" fontId="19" fillId="0" borderId="0" xfId="0" applyFont="1" applyProtection="1">
      <protection locked="0"/>
    </xf>
    <xf numFmtId="0" fontId="17" fillId="25" borderId="0" xfId="0" applyFont="1" applyFill="1" applyBorder="1" applyAlignment="1" applyProtection="1">
      <alignment horizontal="left"/>
    </xf>
    <xf numFmtId="0" fontId="12" fillId="25" borderId="19" xfId="0" applyFont="1" applyFill="1" applyBorder="1" applyProtection="1"/>
    <xf numFmtId="165" fontId="18" fillId="25" borderId="0" xfId="0" applyNumberFormat="1" applyFont="1" applyFill="1" applyBorder="1" applyAlignment="1" applyProtection="1">
      <alignment horizontal="center"/>
    </xf>
    <xf numFmtId="165" fontId="9" fillId="25" borderId="0" xfId="0" applyNumberFormat="1" applyFont="1" applyFill="1" applyBorder="1" applyAlignment="1" applyProtection="1">
      <alignment horizontal="center"/>
    </xf>
    <xf numFmtId="0" fontId="77" fillId="25" borderId="0" xfId="0" applyFont="1" applyFill="1" applyBorder="1" applyProtection="1"/>
    <xf numFmtId="168" fontId="76" fillId="25" borderId="0" xfId="0" applyNumberFormat="1" applyFont="1" applyFill="1" applyBorder="1" applyAlignment="1" applyProtection="1">
      <alignment horizontal="right"/>
    </xf>
    <xf numFmtId="168" fontId="76" fillId="26" borderId="0" xfId="0" applyNumberFormat="1" applyFont="1" applyFill="1" applyBorder="1" applyAlignment="1" applyProtection="1">
      <alignment horizontal="right"/>
    </xf>
    <xf numFmtId="168" fontId="18" fillId="25" borderId="0" xfId="0" applyNumberFormat="1" applyFont="1" applyFill="1" applyBorder="1" applyAlignment="1" applyProtection="1">
      <alignment horizontal="right"/>
    </xf>
    <xf numFmtId="168" fontId="18" fillId="26" borderId="0" xfId="0" applyNumberFormat="1" applyFont="1" applyFill="1" applyBorder="1" applyAlignment="1" applyProtection="1">
      <alignment horizontal="right"/>
    </xf>
    <xf numFmtId="168" fontId="17" fillId="25" borderId="0" xfId="0" applyNumberFormat="1" applyFont="1" applyFill="1" applyBorder="1" applyAlignment="1" applyProtection="1">
      <alignment horizontal="right"/>
    </xf>
    <xf numFmtId="168" fontId="17" fillId="26" borderId="0" xfId="0" applyNumberFormat="1" applyFont="1" applyFill="1" applyBorder="1" applyAlignment="1" applyProtection="1">
      <alignment horizontal="right"/>
    </xf>
    <xf numFmtId="0" fontId="18" fillId="25" borderId="0" xfId="0" applyFont="1" applyFill="1" applyBorder="1" applyAlignment="1" applyProtection="1">
      <alignment horizontal="left" indent="1"/>
    </xf>
    <xf numFmtId="0" fontId="34" fillId="25" borderId="19" xfId="0" applyFont="1" applyFill="1" applyBorder="1" applyProtection="1"/>
    <xf numFmtId="0" fontId="0" fillId="0" borderId="0" xfId="0" applyBorder="1" applyProtection="1"/>
    <xf numFmtId="0" fontId="82" fillId="25" borderId="0" xfId="0" applyFont="1" applyFill="1" applyBorder="1" applyAlignment="1" applyProtection="1">
      <alignment horizontal="left" vertical="center"/>
    </xf>
    <xf numFmtId="169" fontId="61"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22" fillId="25" borderId="0" xfId="0" applyNumberFormat="1" applyFont="1" applyFill="1" applyBorder="1" applyAlignment="1" applyProtection="1">
      <alignment horizontal="right"/>
    </xf>
    <xf numFmtId="0" fontId="20" fillId="30"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15" fillId="25" borderId="23" xfId="0" applyFont="1" applyFill="1" applyBorder="1" applyAlignment="1" applyProtection="1">
      <alignment horizontal="left"/>
    </xf>
    <xf numFmtId="0" fontId="15" fillId="25" borderId="0" xfId="0" applyFont="1" applyFill="1" applyBorder="1" applyAlignment="1" applyProtection="1">
      <alignment horizontal="left"/>
    </xf>
    <xf numFmtId="0" fontId="47" fillId="25" borderId="0" xfId="0" applyFont="1" applyFill="1" applyBorder="1" applyAlignment="1" applyProtection="1">
      <alignment horizontal="left"/>
    </xf>
    <xf numFmtId="0" fontId="22" fillId="25" borderId="0" xfId="0" applyFont="1" applyFill="1" applyBorder="1" applyAlignment="1" applyProtection="1">
      <alignment horizontal="right"/>
    </xf>
    <xf numFmtId="0" fontId="15" fillId="25" borderId="20" xfId="0" applyFont="1" applyFill="1" applyBorder="1" applyAlignment="1" applyProtection="1">
      <alignment horizontal="left"/>
    </xf>
    <xf numFmtId="0" fontId="22"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7" fillId="25" borderId="0" xfId="0" applyFont="1" applyFill="1" applyBorder="1" applyAlignment="1" applyProtection="1">
      <alignment horizontal="center" vertical="distributed"/>
    </xf>
    <xf numFmtId="0" fontId="62" fillId="25" borderId="20" xfId="0" applyFont="1" applyFill="1" applyBorder="1" applyProtection="1"/>
    <xf numFmtId="0" fontId="29" fillId="25" borderId="0" xfId="0" applyFont="1" applyFill="1" applyProtection="1"/>
    <xf numFmtId="0" fontId="29" fillId="25" borderId="20" xfId="0" applyFont="1" applyFill="1" applyBorder="1" applyProtection="1"/>
    <xf numFmtId="0" fontId="29" fillId="25" borderId="0" xfId="0" applyFont="1" applyFill="1" applyBorder="1" applyProtection="1"/>
    <xf numFmtId="0" fontId="29" fillId="0" borderId="0" xfId="0" applyFont="1" applyProtection="1">
      <protection locked="0"/>
    </xf>
    <xf numFmtId="0" fontId="27" fillId="25" borderId="0" xfId="0" applyFont="1" applyFill="1" applyProtection="1"/>
    <xf numFmtId="0" fontId="19" fillId="25" borderId="20" xfId="0" applyFont="1" applyFill="1" applyBorder="1" applyProtection="1"/>
    <xf numFmtId="0" fontId="27" fillId="0" borderId="0" xfId="0" applyFont="1" applyProtection="1">
      <protection locked="0"/>
    </xf>
    <xf numFmtId="0" fontId="27" fillId="25" borderId="20" xfId="0" applyFont="1" applyFill="1" applyBorder="1" applyProtection="1"/>
    <xf numFmtId="0" fontId="30" fillId="25" borderId="20" xfId="0" applyFont="1" applyFill="1" applyBorder="1" applyProtection="1"/>
    <xf numFmtId="0" fontId="115" fillId="0" borderId="0" xfId="40" applyFont="1" applyFill="1" applyBorder="1" applyAlignment="1" applyProtection="1">
      <alignment horizontal="left" indent="1"/>
    </xf>
    <xf numFmtId="165" fontId="17" fillId="25" borderId="0" xfId="0" applyNumberFormat="1" applyFont="1" applyFill="1" applyBorder="1" applyAlignment="1" applyProtection="1">
      <alignment horizontal="center"/>
    </xf>
    <xf numFmtId="0" fontId="19" fillId="0" borderId="0" xfId="0" applyFont="1" applyProtection="1"/>
    <xf numFmtId="167" fontId="76" fillId="25" borderId="0" xfId="0" applyNumberFormat="1" applyFont="1" applyFill="1" applyBorder="1" applyAlignment="1" applyProtection="1">
      <alignment horizontal="right" indent="1"/>
    </xf>
    <xf numFmtId="167" fontId="76" fillId="26" borderId="0" xfId="0" applyNumberFormat="1" applyFont="1" applyFill="1" applyBorder="1" applyAlignment="1" applyProtection="1">
      <alignment horizontal="right" indent="1"/>
    </xf>
    <xf numFmtId="0" fontId="64" fillId="25" borderId="0" xfId="0" applyFont="1" applyFill="1" applyBorder="1" applyAlignment="1" applyProtection="1">
      <alignment horizontal="left"/>
    </xf>
    <xf numFmtId="167" fontId="18" fillId="25" borderId="0" xfId="0" applyNumberFormat="1" applyFont="1" applyFill="1" applyBorder="1" applyAlignment="1" applyProtection="1">
      <alignment horizontal="right" indent="1"/>
    </xf>
    <xf numFmtId="167" fontId="18" fillId="26" borderId="0" xfId="0" applyNumberFormat="1" applyFont="1" applyFill="1" applyBorder="1" applyAlignment="1" applyProtection="1">
      <alignment horizontal="right" indent="1"/>
    </xf>
    <xf numFmtId="167" fontId="17" fillId="25" borderId="0" xfId="0" applyNumberFormat="1" applyFont="1" applyFill="1" applyBorder="1" applyAlignment="1" applyProtection="1">
      <alignment horizontal="right" wrapText="1" indent="1"/>
    </xf>
    <xf numFmtId="168" fontId="17" fillId="25" borderId="0" xfId="0" applyNumberFormat="1" applyFont="1" applyFill="1" applyBorder="1" applyAlignment="1" applyProtection="1">
      <alignment horizontal="right" wrapText="1" indent="1"/>
    </xf>
    <xf numFmtId="168" fontId="17" fillId="26" borderId="0" xfId="0" applyNumberFormat="1" applyFont="1" applyFill="1" applyBorder="1" applyAlignment="1" applyProtection="1">
      <alignment horizontal="right" wrapText="1" indent="1"/>
    </xf>
    <xf numFmtId="167" fontId="18" fillId="25" borderId="0" xfId="0" applyNumberFormat="1" applyFont="1" applyFill="1" applyBorder="1" applyAlignment="1" applyProtection="1">
      <alignment horizontal="right" wrapText="1" indent="1"/>
    </xf>
    <xf numFmtId="168" fontId="18" fillId="25" borderId="0" xfId="0" applyNumberFormat="1" applyFont="1" applyFill="1" applyBorder="1" applyAlignment="1" applyProtection="1">
      <alignment horizontal="right" wrapText="1" indent="1"/>
    </xf>
    <xf numFmtId="168" fontId="18" fillId="26" borderId="0" xfId="0" applyNumberFormat="1" applyFont="1" applyFill="1" applyBorder="1" applyAlignment="1" applyProtection="1">
      <alignment horizontal="right" wrapText="1" indent="1"/>
    </xf>
    <xf numFmtId="0" fontId="116" fillId="25" borderId="0" xfId="0" applyFont="1" applyFill="1" applyProtection="1"/>
    <xf numFmtId="0" fontId="47" fillId="25" borderId="20" xfId="0" applyFont="1" applyFill="1" applyBorder="1" applyProtection="1"/>
    <xf numFmtId="164" fontId="68" fillId="25" borderId="0" xfId="0" applyNumberFormat="1" applyFont="1" applyFill="1" applyBorder="1" applyAlignment="1" applyProtection="1">
      <alignment horizontal="center"/>
    </xf>
    <xf numFmtId="0" fontId="116" fillId="0" borderId="0" xfId="0" applyFont="1" applyProtection="1">
      <protection locked="0"/>
    </xf>
    <xf numFmtId="0" fontId="20" fillId="30" borderId="20" xfId="0" applyFont="1" applyFill="1" applyBorder="1" applyAlignment="1" applyProtection="1">
      <alignment horizontal="center" vertical="center"/>
    </xf>
    <xf numFmtId="0" fontId="17" fillId="25" borderId="81" xfId="0" applyFont="1" applyFill="1" applyBorder="1" applyAlignment="1">
      <alignment horizontal="center"/>
    </xf>
    <xf numFmtId="0" fontId="17" fillId="26" borderId="13" xfId="70" applyFont="1" applyFill="1" applyBorder="1" applyAlignment="1">
      <alignment horizontal="center"/>
    </xf>
    <xf numFmtId="0" fontId="17" fillId="26" borderId="80" xfId="62" applyFont="1" applyFill="1" applyBorder="1" applyAlignment="1">
      <alignment horizontal="center" vertic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7" fillId="26" borderId="72" xfId="70" applyFont="1" applyFill="1" applyBorder="1" applyAlignment="1">
      <alignment horizontal="center" wrapText="1"/>
    </xf>
    <xf numFmtId="0" fontId="15" fillId="25" borderId="22" xfId="62" applyFont="1" applyFill="1" applyBorder="1" applyAlignment="1">
      <alignment horizontal="left"/>
    </xf>
    <xf numFmtId="0" fontId="17" fillId="25" borderId="13" xfId="70" applyFont="1" applyFill="1" applyBorder="1" applyAlignment="1">
      <alignment horizontal="center" wrapText="1"/>
    </xf>
    <xf numFmtId="0" fontId="81" fillId="26" borderId="31" xfId="62" applyFont="1" applyFill="1" applyBorder="1" applyAlignment="1">
      <alignment vertical="center"/>
    </xf>
    <xf numFmtId="0" fontId="81" fillId="26" borderId="32" xfId="62" applyFont="1" applyFill="1" applyBorder="1" applyAlignment="1">
      <alignment vertical="center"/>
    </xf>
    <xf numFmtId="0" fontId="81" fillId="26" borderId="33" xfId="62" applyFont="1" applyFill="1" applyBorder="1" applyAlignment="1">
      <alignment vertical="center"/>
    </xf>
    <xf numFmtId="0" fontId="54" fillId="25" borderId="12" xfId="317" applyFont="1" applyFill="1" applyBorder="1" applyAlignment="1">
      <alignment horizontal="center" vertical="center"/>
    </xf>
    <xf numFmtId="1" fontId="86" fillId="25" borderId="0" xfId="78" applyNumberFormat="1" applyFont="1" applyFill="1" applyBorder="1" applyAlignment="1">
      <alignment vertical="center"/>
    </xf>
    <xf numFmtId="1" fontId="86" fillId="25" borderId="0" xfId="78" applyNumberFormat="1" applyFont="1" applyFill="1" applyBorder="1" applyAlignment="1">
      <alignment horizontal="right" vertical="center"/>
    </xf>
    <xf numFmtId="1" fontId="15" fillId="26" borderId="0" xfId="0" applyNumberFormat="1" applyFont="1" applyFill="1" applyBorder="1" applyAlignment="1">
      <alignment horizontal="right" vertical="center"/>
    </xf>
    <xf numFmtId="3" fontId="86" fillId="25" borderId="0" xfId="78" applyNumberFormat="1" applyFont="1" applyFill="1" applyBorder="1" applyAlignment="1">
      <alignment horizontal="right" vertical="center"/>
    </xf>
    <xf numFmtId="179" fontId="86" fillId="25" borderId="51" xfId="78" applyNumberFormat="1" applyFont="1" applyFill="1" applyBorder="1" applyAlignment="1">
      <alignment vertical="center"/>
    </xf>
    <xf numFmtId="179" fontId="86" fillId="25" borderId="0" xfId="78" applyNumberFormat="1" applyFont="1" applyFill="1" applyBorder="1" applyAlignment="1">
      <alignment horizontal="right" vertical="center"/>
    </xf>
    <xf numFmtId="179" fontId="86" fillId="26" borderId="0" xfId="78" applyNumberFormat="1" applyFont="1" applyFill="1" applyBorder="1" applyAlignment="1">
      <alignment horizontal="right" vertical="center"/>
    </xf>
    <xf numFmtId="179" fontId="15" fillId="26" borderId="0" xfId="0" applyNumberFormat="1" applyFont="1" applyFill="1" applyBorder="1" applyAlignment="1">
      <alignment horizontal="right" vertical="center"/>
    </xf>
    <xf numFmtId="179" fontId="15" fillId="26" borderId="0" xfId="78" applyNumberFormat="1" applyFont="1" applyFill="1" applyBorder="1" applyAlignment="1">
      <alignment horizontal="right" vertical="center"/>
    </xf>
    <xf numFmtId="1" fontId="86" fillId="25" borderId="51" xfId="78" applyNumberFormat="1" applyFont="1" applyFill="1" applyBorder="1" applyAlignment="1">
      <alignment vertical="center"/>
    </xf>
    <xf numFmtId="1" fontId="86" fillId="26" borderId="0" xfId="78" applyNumberFormat="1" applyFont="1" applyFill="1" applyBorder="1" applyAlignment="1">
      <alignment horizontal="right" vertical="center"/>
    </xf>
    <xf numFmtId="0" fontId="9" fillId="25" borderId="0" xfId="62" applyFont="1" applyFill="1" applyBorder="1" applyAlignment="1">
      <alignment vertical="center"/>
    </xf>
    <xf numFmtId="0" fontId="88" fillId="26" borderId="48" xfId="63" applyFont="1" applyFill="1" applyBorder="1" applyAlignment="1">
      <alignment horizontal="right"/>
    </xf>
    <xf numFmtId="3" fontId="76" fillId="26" borderId="0" xfId="40" applyNumberFormat="1" applyFont="1" applyFill="1" applyBorder="1" applyAlignment="1">
      <alignment horizontal="right" wrapText="1"/>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wrapText="1"/>
    </xf>
    <xf numFmtId="0" fontId="17" fillId="0" borderId="0" xfId="70" applyFont="1" applyBorder="1" applyAlignment="1">
      <alignment horizontal="center" vertical="center" wrapText="1"/>
    </xf>
    <xf numFmtId="0" fontId="47" fillId="25" borderId="0" xfId="70" applyFont="1" applyFill="1" applyBorder="1" applyAlignment="1">
      <alignment vertical="center"/>
    </xf>
    <xf numFmtId="0" fontId="76" fillId="24" borderId="0" xfId="66" applyFont="1" applyFill="1" applyBorder="1" applyAlignment="1">
      <alignment horizontal="left" vertical="center"/>
    </xf>
    <xf numFmtId="3" fontId="76" fillId="25" borderId="10" xfId="70" applyNumberFormat="1" applyFont="1" applyFill="1" applyBorder="1" applyAlignment="1">
      <alignment vertical="center"/>
    </xf>
    <xf numFmtId="3" fontId="76" fillId="25" borderId="10" xfId="70" applyNumberFormat="1" applyFont="1" applyFill="1" applyBorder="1" applyAlignment="1">
      <alignment horizontal="right" vertical="center"/>
    </xf>
    <xf numFmtId="3" fontId="76" fillId="26" borderId="10" xfId="70" applyNumberFormat="1" applyFont="1" applyFill="1" applyBorder="1" applyAlignment="1">
      <alignment vertical="center"/>
    </xf>
    <xf numFmtId="0" fontId="84" fillId="25" borderId="19" xfId="63" applyFont="1" applyFill="1" applyBorder="1" applyAlignment="1">
      <alignment vertical="center"/>
    </xf>
    <xf numFmtId="0" fontId="18" fillId="25" borderId="0" xfId="70" applyFont="1" applyFill="1" applyBorder="1" applyAlignment="1">
      <alignment horizontal="center" vertical="center" wrapText="1"/>
    </xf>
    <xf numFmtId="0" fontId="8" fillId="25" borderId="0" xfId="70" applyFont="1" applyFill="1" applyBorder="1"/>
    <xf numFmtId="0" fontId="18" fillId="27" borderId="0" xfId="40" applyFont="1" applyFill="1" applyBorder="1" applyAlignment="1">
      <alignment horizontal="left" vertical="center" indent="1"/>
    </xf>
    <xf numFmtId="0" fontId="22" fillId="26" borderId="0" xfId="70" applyFont="1" applyFill="1" applyAlignment="1"/>
    <xf numFmtId="3" fontId="9" fillId="25" borderId="0" xfId="70" applyNumberFormat="1" applyFont="1" applyFill="1" applyBorder="1" applyAlignment="1">
      <alignment vertical="center"/>
    </xf>
    <xf numFmtId="3" fontId="18" fillId="25" borderId="0" xfId="70" applyNumberFormat="1" applyFont="1" applyFill="1" applyBorder="1" applyAlignment="1">
      <alignment horizontal="right" vertical="center"/>
    </xf>
    <xf numFmtId="3" fontId="18" fillId="26" borderId="0" xfId="70" applyNumberFormat="1" applyFont="1" applyFill="1" applyBorder="1" applyAlignment="1">
      <alignment horizontal="right" vertical="center"/>
    </xf>
    <xf numFmtId="0" fontId="78" fillId="25" borderId="19" xfId="63" applyFont="1" applyFill="1" applyBorder="1"/>
    <xf numFmtId="0" fontId="18" fillId="0" borderId="0" xfId="70" applyFont="1" applyBorder="1" applyAlignment="1">
      <alignment horizontal="center" vertical="center" wrapText="1"/>
    </xf>
    <xf numFmtId="0" fontId="17" fillId="27" borderId="0" xfId="40" applyFont="1" applyFill="1" applyBorder="1" applyAlignment="1">
      <alignment horizontal="left" vertical="center" indent="1"/>
    </xf>
    <xf numFmtId="3" fontId="14" fillId="25" borderId="0" xfId="70" applyNumberFormat="1" applyFont="1" applyFill="1" applyBorder="1" applyAlignment="1">
      <alignment horizontal="right" vertical="center"/>
    </xf>
    <xf numFmtId="3" fontId="14" fillId="25" borderId="0" xfId="70" applyNumberFormat="1" applyFont="1" applyFill="1" applyBorder="1" applyAlignment="1">
      <alignment vertical="center"/>
    </xf>
    <xf numFmtId="3" fontId="14" fillId="26" borderId="0" xfId="70" applyNumberFormat="1" applyFont="1" applyFill="1" applyBorder="1" applyAlignment="1">
      <alignment vertical="center"/>
    </xf>
    <xf numFmtId="0" fontId="22" fillId="26" borderId="0" xfId="70" applyFont="1" applyFill="1" applyAlignment="1">
      <alignment vertical="center"/>
    </xf>
    <xf numFmtId="4" fontId="76" fillId="25" borderId="0" xfId="70" applyNumberFormat="1" applyFont="1" applyFill="1" applyBorder="1" applyAlignment="1">
      <alignment horizontal="right" vertical="center"/>
    </xf>
    <xf numFmtId="4" fontId="76" fillId="26" borderId="0" xfId="70" applyNumberFormat="1" applyFont="1" applyFill="1" applyBorder="1" applyAlignment="1">
      <alignment horizontal="right" vertical="center"/>
    </xf>
    <xf numFmtId="4" fontId="9" fillId="25" borderId="0" xfId="70" applyNumberFormat="1" applyFont="1" applyFill="1" applyBorder="1" applyAlignment="1">
      <alignment vertical="center"/>
    </xf>
    <xf numFmtId="4" fontId="18" fillId="25" borderId="0" xfId="70" applyNumberFormat="1" applyFont="1" applyFill="1" applyBorder="1" applyAlignment="1">
      <alignment horizontal="right" vertical="center"/>
    </xf>
    <xf numFmtId="4" fontId="18" fillId="26" borderId="0" xfId="70" applyNumberFormat="1" applyFont="1" applyFill="1" applyBorder="1" applyAlignment="1">
      <alignment horizontal="right" vertical="center"/>
    </xf>
    <xf numFmtId="4" fontId="9" fillId="26" borderId="0" xfId="70" applyNumberFormat="1" applyFont="1" applyFill="1" applyBorder="1" applyAlignment="1">
      <alignment horizontal="right" vertical="center"/>
    </xf>
    <xf numFmtId="0" fontId="30" fillId="26" borderId="0" xfId="70" applyFont="1" applyFill="1" applyBorder="1" applyAlignment="1">
      <alignment vertical="center"/>
    </xf>
    <xf numFmtId="0" fontId="17" fillId="26" borderId="0" xfId="70" applyFont="1" applyFill="1" applyBorder="1" applyAlignment="1">
      <alignment horizontal="center" vertical="center" wrapText="1"/>
    </xf>
    <xf numFmtId="4" fontId="14" fillId="25" borderId="0" xfId="70" applyNumberFormat="1" applyFont="1" applyFill="1" applyBorder="1" applyAlignment="1">
      <alignment vertical="center"/>
    </xf>
    <xf numFmtId="4" fontId="14" fillId="26" borderId="0" xfId="70" applyNumberFormat="1" applyFont="1" applyFill="1" applyBorder="1" applyAlignment="1">
      <alignment vertical="center"/>
    </xf>
    <xf numFmtId="0" fontId="17" fillId="25" borderId="0" xfId="70" applyFont="1" applyFill="1" applyBorder="1" applyAlignment="1">
      <alignment horizontal="center" wrapText="1"/>
    </xf>
    <xf numFmtId="0" fontId="47" fillId="25" borderId="0" xfId="70" applyFont="1" applyFill="1" applyBorder="1" applyAlignment="1"/>
    <xf numFmtId="0" fontId="30" fillId="26" borderId="0" xfId="70" applyFont="1" applyFill="1" applyBorder="1" applyAlignment="1"/>
    <xf numFmtId="4" fontId="76" fillId="25" borderId="0" xfId="70" applyNumberFormat="1" applyFont="1" applyFill="1" applyBorder="1" applyAlignment="1"/>
    <xf numFmtId="4" fontId="76" fillId="26" borderId="0" xfId="70" applyNumberFormat="1" applyFont="1" applyFill="1" applyBorder="1" applyAlignment="1">
      <alignment horizontal="right"/>
    </xf>
    <xf numFmtId="0" fontId="8" fillId="25" borderId="0" xfId="63" applyFont="1" applyFill="1" applyAlignment="1"/>
    <xf numFmtId="4" fontId="86" fillId="25" borderId="0" xfId="70" applyNumberFormat="1" applyFont="1" applyFill="1" applyBorder="1" applyAlignment="1">
      <alignment horizontal="right"/>
    </xf>
    <xf numFmtId="3" fontId="9" fillId="25" borderId="0" xfId="70" applyNumberFormat="1" applyFont="1" applyFill="1" applyBorder="1" applyAlignment="1"/>
    <xf numFmtId="3" fontId="9" fillId="26" borderId="0" xfId="70" applyNumberFormat="1" applyFont="1" applyFill="1" applyBorder="1" applyAlignment="1"/>
    <xf numFmtId="0" fontId="141" fillId="27" borderId="0" xfId="40" applyFont="1" applyFill="1" applyBorder="1" applyAlignment="1">
      <alignment horizontal="left"/>
    </xf>
    <xf numFmtId="4" fontId="9" fillId="26" borderId="0" xfId="70" applyNumberFormat="1" applyFont="1" applyFill="1" applyBorder="1" applyAlignment="1">
      <alignment vertical="center"/>
    </xf>
    <xf numFmtId="4" fontId="18" fillId="25" borderId="0" xfId="70" applyNumberFormat="1" applyFont="1" applyFill="1" applyBorder="1" applyAlignment="1">
      <alignment vertical="center"/>
    </xf>
    <xf numFmtId="4" fontId="18" fillId="26" borderId="0" xfId="70" applyNumberFormat="1" applyFont="1" applyFill="1" applyBorder="1" applyAlignment="1">
      <alignment vertical="center"/>
    </xf>
    <xf numFmtId="4" fontId="17" fillId="0" borderId="0" xfId="70" applyNumberFormat="1" applyFont="1" applyBorder="1" applyAlignment="1">
      <alignment horizontal="center" vertical="center" wrapText="1"/>
    </xf>
    <xf numFmtId="167" fontId="18" fillId="25" borderId="0" xfId="70" applyNumberFormat="1" applyFont="1" applyFill="1" applyBorder="1" applyAlignment="1">
      <alignment vertical="center"/>
    </xf>
    <xf numFmtId="167" fontId="18" fillId="26" borderId="0" xfId="70" applyNumberFormat="1" applyFont="1" applyFill="1" applyBorder="1" applyAlignment="1">
      <alignment vertical="center"/>
    </xf>
    <xf numFmtId="10" fontId="9" fillId="25" borderId="0" xfId="58" applyNumberFormat="1" applyFont="1" applyFill="1" applyBorder="1" applyAlignment="1">
      <alignment vertical="center"/>
    </xf>
    <xf numFmtId="10" fontId="17" fillId="26" borderId="0" xfId="58" applyNumberFormat="1" applyFont="1" applyFill="1" applyBorder="1" applyAlignment="1">
      <alignment horizontal="center" vertical="center" wrapText="1"/>
    </xf>
    <xf numFmtId="10" fontId="76" fillId="25" borderId="0" xfId="58" applyNumberFormat="1" applyFont="1" applyFill="1" applyBorder="1" applyAlignment="1">
      <alignment vertical="center"/>
    </xf>
    <xf numFmtId="0" fontId="22" fillId="26" borderId="0" xfId="70" applyFont="1" applyFill="1" applyAlignment="1">
      <alignment horizontal="left" indent="2"/>
    </xf>
    <xf numFmtId="177" fontId="18" fillId="25" borderId="0" xfId="58" applyNumberFormat="1" applyFont="1" applyFill="1" applyBorder="1" applyAlignment="1">
      <alignment vertical="center"/>
    </xf>
    <xf numFmtId="177" fontId="18" fillId="26" borderId="0" xfId="58" applyNumberFormat="1" applyFont="1" applyFill="1" applyBorder="1" applyAlignment="1">
      <alignment vertical="center"/>
    </xf>
    <xf numFmtId="3" fontId="76" fillId="26" borderId="0" xfId="70" applyNumberFormat="1" applyFont="1" applyFill="1" applyBorder="1" applyAlignment="1"/>
    <xf numFmtId="177" fontId="79" fillId="26" borderId="0" xfId="58" applyNumberFormat="1" applyFont="1" applyFill="1" applyBorder="1" applyAlignment="1">
      <alignment vertical="center"/>
    </xf>
    <xf numFmtId="0" fontId="17" fillId="27" borderId="0" xfId="40" applyFont="1" applyFill="1" applyBorder="1" applyAlignment="1">
      <alignment horizontal="left" indent="1"/>
    </xf>
    <xf numFmtId="0" fontId="22" fillId="26" borderId="0" xfId="63" applyFont="1" applyFill="1" applyBorder="1" applyAlignment="1">
      <alignment horizontal="left"/>
    </xf>
    <xf numFmtId="1" fontId="17" fillId="26" borderId="0" xfId="70" applyNumberFormat="1" applyFont="1" applyFill="1" applyBorder="1" applyAlignment="1">
      <alignment horizontal="center" vertical="center" wrapText="1"/>
    </xf>
    <xf numFmtId="165" fontId="8" fillId="0" borderId="0" xfId="63" applyNumberFormat="1" applyAlignment="1"/>
    <xf numFmtId="3" fontId="8" fillId="0" borderId="0" xfId="63" applyNumberFormat="1" applyAlignment="1"/>
    <xf numFmtId="3" fontId="119" fillId="26" borderId="0" xfId="40" applyNumberFormat="1" applyFont="1" applyFill="1" applyBorder="1" applyAlignment="1">
      <alignment horizontal="right" wrapText="1"/>
    </xf>
    <xf numFmtId="167" fontId="19" fillId="0" borderId="0" xfId="0" applyNumberFormat="1" applyFont="1" applyProtection="1">
      <protection locked="0"/>
    </xf>
    <xf numFmtId="165" fontId="19" fillId="0" borderId="0" xfId="0" applyNumberFormat="1" applyFont="1" applyProtection="1">
      <protection locked="0"/>
    </xf>
    <xf numFmtId="168" fontId="47" fillId="0" borderId="0" xfId="0" applyNumberFormat="1" applyFont="1" applyProtection="1">
      <protection locked="0"/>
    </xf>
    <xf numFmtId="165" fontId="0" fillId="0" borderId="0" xfId="0" applyNumberFormat="1" applyProtection="1">
      <protection locked="0"/>
    </xf>
    <xf numFmtId="0" fontId="93" fillId="32" borderId="0" xfId="62" applyFont="1" applyFill="1" applyBorder="1" applyAlignment="1">
      <alignment horizontal="left"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1"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4"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76" fillId="25" borderId="0" xfId="0" applyFont="1" applyFill="1" applyBorder="1" applyAlignment="1" applyProtection="1">
      <alignment horizontal="left"/>
    </xf>
    <xf numFmtId="173" fontId="18" fillId="25" borderId="0" xfId="0" applyNumberFormat="1" applyFont="1" applyFill="1" applyBorder="1" applyAlignment="1" applyProtection="1">
      <alignment horizontal="left"/>
    </xf>
    <xf numFmtId="0" fontId="81" fillId="26" borderId="15" xfId="0" applyFont="1" applyFill="1" applyBorder="1" applyAlignment="1" applyProtection="1">
      <alignment horizontal="left" vertical="center"/>
    </xf>
    <xf numFmtId="0" fontId="81" fillId="26" borderId="16" xfId="0" applyFont="1" applyFill="1" applyBorder="1" applyAlignment="1" applyProtection="1">
      <alignment horizontal="left" vertical="center"/>
    </xf>
    <xf numFmtId="0" fontId="81" fillId="26" borderId="17" xfId="0" applyFont="1" applyFill="1" applyBorder="1" applyAlignment="1" applyProtection="1">
      <alignment horizontal="left" vertical="center"/>
    </xf>
    <xf numFmtId="0" fontId="22"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7" fillId="26" borderId="52" xfId="0" applyFont="1" applyFill="1" applyBorder="1" applyAlignment="1" applyProtection="1">
      <alignment horizontal="center"/>
    </xf>
    <xf numFmtId="168" fontId="18" fillId="27" borderId="0" xfId="40" applyNumberFormat="1" applyFont="1" applyFill="1" applyBorder="1" applyAlignment="1" applyProtection="1">
      <alignment horizontal="right" wrapText="1" indent="2"/>
    </xf>
    <xf numFmtId="0" fontId="22" fillId="25" borderId="0" xfId="0" applyFont="1" applyFill="1" applyBorder="1" applyAlignment="1" applyProtection="1">
      <alignment horizontal="right"/>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7" fontId="76" fillId="26" borderId="0" xfId="0" applyNumberFormat="1" applyFont="1" applyFill="1" applyBorder="1" applyAlignment="1" applyProtection="1">
      <alignment horizontal="right" indent="2"/>
    </xf>
    <xf numFmtId="0" fontId="17" fillId="25" borderId="18" xfId="0" applyFont="1" applyFill="1" applyBorder="1" applyAlignment="1" applyProtection="1">
      <alignment horizontal="right" indent="5"/>
    </xf>
    <xf numFmtId="0" fontId="47" fillId="26" borderId="15" xfId="0" applyFont="1" applyFill="1" applyBorder="1" applyAlignment="1" applyProtection="1">
      <alignment horizontal="left" vertical="center"/>
    </xf>
    <xf numFmtId="0" fontId="47" fillId="26" borderId="16" xfId="0" applyFont="1" applyFill="1" applyBorder="1" applyAlignment="1" applyProtection="1">
      <alignment horizontal="left" vertical="center"/>
    </xf>
    <xf numFmtId="0" fontId="47" fillId="26" borderId="17" xfId="0" applyFont="1" applyFill="1" applyBorder="1" applyAlignment="1" applyProtection="1">
      <alignment horizontal="left" vertical="center"/>
    </xf>
    <xf numFmtId="173" fontId="18" fillId="25" borderId="0" xfId="0" applyNumberFormat="1" applyFont="1" applyFill="1" applyBorder="1" applyAlignment="1" applyProtection="1">
      <alignment horizontal="right"/>
    </xf>
    <xf numFmtId="0" fontId="18" fillId="24" borderId="0" xfId="40" applyFont="1" applyFill="1" applyBorder="1" applyAlignment="1" applyProtection="1">
      <alignment horizontal="left" indent="1"/>
    </xf>
    <xf numFmtId="165" fontId="18" fillId="25" borderId="0" xfId="0" applyNumberFormat="1" applyFont="1" applyFill="1" applyBorder="1" applyAlignment="1" applyProtection="1">
      <alignment horizontal="right" indent="2"/>
    </xf>
    <xf numFmtId="165" fontId="18" fillId="26" borderId="0" xfId="0"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76" fillId="25" borderId="0" xfId="0" applyNumberFormat="1" applyFont="1" applyFill="1" applyBorder="1" applyAlignment="1" applyProtection="1">
      <alignment horizontal="right" indent="2"/>
    </xf>
    <xf numFmtId="0" fontId="17" fillId="25" borderId="18" xfId="0" applyFont="1" applyFill="1" applyBorder="1" applyAlignment="1" applyProtection="1">
      <alignment horizontal="left" indent="4"/>
    </xf>
    <xf numFmtId="0" fontId="22"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82" fillId="25" borderId="0" xfId="0" applyFont="1" applyFill="1" applyBorder="1" applyAlignment="1" applyProtection="1">
      <alignment horizontal="center"/>
    </xf>
    <xf numFmtId="0" fontId="47" fillId="26" borderId="15" xfId="0" applyFont="1" applyFill="1" applyBorder="1" applyAlignment="1" applyProtection="1">
      <alignment horizontal="left"/>
    </xf>
    <xf numFmtId="0" fontId="47" fillId="26" borderId="16" xfId="0" applyFont="1" applyFill="1" applyBorder="1" applyAlignment="1" applyProtection="1">
      <alignment horizontal="left"/>
    </xf>
    <xf numFmtId="0" fontId="47" fillId="26" borderId="17" xfId="0" applyFont="1" applyFill="1" applyBorder="1" applyAlignment="1" applyProtection="1">
      <alignment horizontal="left"/>
    </xf>
    <xf numFmtId="0" fontId="0" fillId="25" borderId="0" xfId="0" applyFill="1" applyAlignment="1" applyProtection="1">
      <alignment vertical="justify" wrapText="1"/>
    </xf>
    <xf numFmtId="165" fontId="29" fillId="25" borderId="0" xfId="0" applyNumberFormat="1" applyFont="1" applyFill="1" applyBorder="1" applyAlignment="1" applyProtection="1">
      <alignment horizontal="right" indent="2"/>
    </xf>
    <xf numFmtId="165" fontId="29" fillId="26" borderId="0" xfId="0" applyNumberFormat="1" applyFont="1" applyFill="1" applyBorder="1" applyAlignment="1" applyProtection="1">
      <alignment horizontal="right" indent="2"/>
    </xf>
    <xf numFmtId="165" fontId="76" fillId="25" borderId="0" xfId="0" applyNumberFormat="1" applyFont="1" applyFill="1" applyBorder="1" applyAlignment="1" applyProtection="1">
      <alignment horizontal="right" indent="2"/>
    </xf>
    <xf numFmtId="165" fontId="76" fillId="26" borderId="0" xfId="0"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18" xfId="0" applyFont="1" applyFill="1" applyBorder="1" applyAlignment="1" applyProtection="1">
      <alignment horizontal="right" indent="6"/>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89" fillId="28" borderId="34" xfId="63" applyFont="1" applyFill="1" applyBorder="1" applyAlignment="1">
      <alignment horizontal="left" vertical="center"/>
    </xf>
    <xf numFmtId="0" fontId="89" fillId="28" borderId="37" xfId="63" applyFont="1" applyFill="1" applyBorder="1" applyAlignment="1">
      <alignment horizontal="left" vertical="center"/>
    </xf>
    <xf numFmtId="0" fontId="89" fillId="28" borderId="35" xfId="63" applyFont="1" applyFill="1" applyBorder="1" applyAlignment="1">
      <alignment horizontal="left" vertical="center"/>
    </xf>
    <xf numFmtId="173" fontId="9" fillId="26" borderId="0" xfId="63" applyNumberFormat="1" applyFont="1" applyFill="1" applyAlignment="1">
      <alignment horizontal="right"/>
    </xf>
    <xf numFmtId="0" fontId="17" fillId="25" borderId="18" xfId="63" applyFont="1" applyFill="1" applyBorder="1" applyAlignment="1">
      <alignment horizontal="left" indent="6"/>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173"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57" xfId="0" applyFont="1" applyFill="1" applyBorder="1" applyAlignment="1">
      <alignment horizontal="center" wrapText="1"/>
    </xf>
    <xf numFmtId="0" fontId="17" fillId="25" borderId="12" xfId="0" applyFont="1" applyFill="1" applyBorder="1" applyAlignment="1">
      <alignment horizontal="center" wrapText="1"/>
    </xf>
    <xf numFmtId="0" fontId="17" fillId="25" borderId="18" xfId="0" applyFont="1" applyFill="1" applyBorder="1" applyAlignment="1">
      <alignment horizontal="left" indent="6"/>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7" fillId="25" borderId="13" xfId="70" applyFont="1" applyFill="1" applyBorder="1" applyAlignment="1">
      <alignment horizontal="center"/>
    </xf>
    <xf numFmtId="0" fontId="17" fillId="25" borderId="82" xfId="70" applyFont="1" applyFill="1" applyBorder="1" applyAlignment="1">
      <alignment horizontal="center"/>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21" fillId="25" borderId="0" xfId="70" applyFont="1" applyFill="1" applyBorder="1" applyAlignment="1">
      <alignment horizontal="justify"/>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18" fillId="25" borderId="0" xfId="70" applyFont="1" applyFill="1" applyBorder="1" applyAlignment="1">
      <alignment horizontal="left" indent="1"/>
    </xf>
    <xf numFmtId="0" fontId="76" fillId="25" borderId="0" xfId="78" applyFont="1" applyFill="1" applyBorder="1" applyAlignment="1">
      <alignment horizontal="center" vertical="center"/>
    </xf>
    <xf numFmtId="0" fontId="76" fillId="25" borderId="51" xfId="78" applyFont="1" applyFill="1" applyBorder="1" applyAlignment="1">
      <alignment horizontal="left"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18" fillId="25" borderId="12" xfId="317" applyFont="1" applyFill="1" applyBorder="1" applyAlignment="1">
      <alignment horizontal="center" vertical="center"/>
    </xf>
    <xf numFmtId="173"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19" fillId="24" borderId="0" xfId="40" applyFont="1" applyFill="1" applyBorder="1" applyAlignment="1">
      <alignment horizontal="left" vertical="center" wrapText="1"/>
    </xf>
    <xf numFmtId="3" fontId="118" fillId="27" borderId="0" xfId="40" applyNumberFormat="1" applyFont="1" applyFill="1" applyBorder="1" applyAlignment="1">
      <alignment horizontal="left" vertical="center" wrapText="1" indent="1"/>
    </xf>
    <xf numFmtId="3" fontId="84" fillId="26" borderId="0" xfId="70" applyNumberFormat="1" applyFont="1" applyFill="1" applyBorder="1" applyAlignment="1">
      <alignment horizontal="lef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84" fillId="26" borderId="0" xfId="70" applyFont="1" applyFill="1" applyBorder="1" applyAlignment="1">
      <alignment horizontal="left"/>
    </xf>
    <xf numFmtId="0" fontId="119" fillId="27" borderId="0" xfId="40" applyFont="1" applyFill="1" applyBorder="1" applyAlignment="1">
      <alignment horizontal="left"/>
    </xf>
    <xf numFmtId="173" fontId="44" fillId="25" borderId="0" xfId="70" applyNumberFormat="1" applyFont="1" applyFill="1" applyBorder="1" applyAlignment="1">
      <alignment horizontal="right"/>
    </xf>
    <xf numFmtId="0" fontId="119" fillId="27" borderId="19" xfId="40" applyFont="1" applyFill="1" applyBorder="1" applyAlignment="1">
      <alignment horizontal="left"/>
    </xf>
    <xf numFmtId="0" fontId="22"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19" fillId="24" borderId="0" xfId="40" applyFont="1" applyFill="1" applyBorder="1" applyAlignment="1">
      <alignment horizontal="left" vertical="top" wrapText="1"/>
    </xf>
    <xf numFmtId="0" fontId="17" fillId="26" borderId="82" xfId="70" applyFont="1" applyFill="1" applyBorder="1" applyAlignment="1">
      <alignment horizontal="center"/>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23"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1" fontId="18" fillId="35" borderId="0" xfId="51" applyNumberFormat="1" applyFont="1" applyFill="1" applyBorder="1" applyAlignment="1">
      <alignment horizont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7" borderId="0" xfId="61" applyFont="1" applyFill="1" applyBorder="1" applyAlignment="1">
      <alignment horizontal="justify" vertical="center" wrapText="1"/>
    </xf>
    <xf numFmtId="0" fontId="18" fillId="27" borderId="0" xfId="61" applyFont="1" applyFill="1" applyBorder="1" applyAlignment="1">
      <alignment horizontal="justify" vertic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9" fillId="0" borderId="0" xfId="121" applyFont="1" applyFill="1" applyBorder="1" applyAlignment="1">
      <alignment horizontal="center" vertical="center"/>
    </xf>
    <xf numFmtId="0" fontId="9" fillId="0" borderId="0" xfId="121" applyFont="1" applyFill="1" applyBorder="1" applyAlignment="1">
      <alignment horizontal="center" vertical="center" wrapText="1"/>
    </xf>
    <xf numFmtId="0" fontId="9" fillId="0" borderId="0" xfId="70" applyFont="1" applyFill="1" applyBorder="1" applyAlignment="1">
      <alignment horizontal="justify" vertical="center"/>
    </xf>
    <xf numFmtId="0" fontId="47" fillId="0" borderId="0" xfId="70" applyFont="1" applyFill="1" applyBorder="1" applyAlignment="1">
      <alignment vertical="center"/>
    </xf>
    <xf numFmtId="0" fontId="9" fillId="0" borderId="0" xfId="70" applyFont="1" applyFill="1" applyBorder="1" applyAlignment="1">
      <alignment vertical="center"/>
    </xf>
    <xf numFmtId="0" fontId="9" fillId="0" borderId="0" xfId="70" applyFont="1" applyFill="1" applyBorder="1" applyAlignment="1">
      <alignment vertical="top"/>
    </xf>
    <xf numFmtId="0" fontId="62" fillId="0" borderId="0" xfId="70" applyFont="1" applyFill="1" applyBorder="1" applyAlignment="1"/>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317"/>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2017</c:v>
                  </c:pt>
                  <c:pt idx="12">
                    <c:v>2018</c:v>
                  </c:pt>
                </c:lvl>
              </c:multiLvlStrCache>
            </c:multiLvlStrRef>
          </c:cat>
          <c:val>
            <c:numRef>
              <c:f>'9lay_off'!$E$12:$Q$12</c:f>
              <c:numCache>
                <c:formatCode>0</c:formatCode>
                <c:ptCount val="13"/>
                <c:pt idx="0">
                  <c:v>87</c:v>
                </c:pt>
                <c:pt idx="1">
                  <c:v>78</c:v>
                </c:pt>
                <c:pt idx="2">
                  <c:v>66</c:v>
                </c:pt>
                <c:pt idx="3">
                  <c:v>61</c:v>
                </c:pt>
                <c:pt idx="4">
                  <c:v>45</c:v>
                </c:pt>
                <c:pt idx="5">
                  <c:v>39</c:v>
                </c:pt>
                <c:pt idx="6">
                  <c:v>39</c:v>
                </c:pt>
                <c:pt idx="7">
                  <c:v>32</c:v>
                </c:pt>
                <c:pt idx="8">
                  <c:v>29</c:v>
                </c:pt>
                <c:pt idx="9">
                  <c:v>24</c:v>
                </c:pt>
                <c:pt idx="10">
                  <c:v>42</c:v>
                </c:pt>
                <c:pt idx="11">
                  <c:v>49</c:v>
                </c:pt>
                <c:pt idx="12">
                  <c:v>48</c:v>
                </c:pt>
              </c:numCache>
            </c:numRef>
          </c:val>
        </c:ser>
        <c:dLbls>
          <c:showLegendKey val="0"/>
          <c:showVal val="0"/>
          <c:showCatName val="0"/>
          <c:showSerName val="0"/>
          <c:showPercent val="0"/>
          <c:showBubbleSize val="0"/>
        </c:dLbls>
        <c:gapWidth val="150"/>
        <c:axId val="112457984"/>
        <c:axId val="113746688"/>
      </c:barChart>
      <c:catAx>
        <c:axId val="11245798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3746688"/>
        <c:crosses val="autoZero"/>
        <c:auto val="1"/>
        <c:lblAlgn val="ctr"/>
        <c:lblOffset val="100"/>
        <c:tickLblSkip val="1"/>
        <c:tickMarkSkip val="1"/>
        <c:noMultiLvlLbl val="0"/>
      </c:catAx>
      <c:valAx>
        <c:axId val="1137466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24579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2017</c:v>
                  </c:pt>
                  <c:pt idx="12">
                    <c:v>2018</c:v>
                  </c:pt>
                </c:lvl>
              </c:multiLvlStrCache>
            </c:multiLvlStrRef>
          </c:cat>
          <c:val>
            <c:numRef>
              <c:f>'9lay_off'!$E$15:$Q$15</c:f>
              <c:numCache>
                <c:formatCode>#,##0</c:formatCode>
                <c:ptCount val="13"/>
                <c:pt idx="0">
                  <c:v>1653</c:v>
                </c:pt>
                <c:pt idx="1">
                  <c:v>1154</c:v>
                </c:pt>
                <c:pt idx="2">
                  <c:v>892</c:v>
                </c:pt>
                <c:pt idx="3">
                  <c:v>1028</c:v>
                </c:pt>
                <c:pt idx="4">
                  <c:v>1001</c:v>
                </c:pt>
                <c:pt idx="5">
                  <c:v>742</c:v>
                </c:pt>
                <c:pt idx="6">
                  <c:v>706</c:v>
                </c:pt>
                <c:pt idx="7">
                  <c:v>378</c:v>
                </c:pt>
                <c:pt idx="8">
                  <c:v>551</c:v>
                </c:pt>
                <c:pt idx="9">
                  <c:v>626</c:v>
                </c:pt>
                <c:pt idx="10">
                  <c:v>931</c:v>
                </c:pt>
                <c:pt idx="11">
                  <c:v>1293</c:v>
                </c:pt>
                <c:pt idx="12">
                  <c:v>1398</c:v>
                </c:pt>
              </c:numCache>
            </c:numRef>
          </c:val>
        </c:ser>
        <c:dLbls>
          <c:showLegendKey val="0"/>
          <c:showVal val="0"/>
          <c:showCatName val="0"/>
          <c:showSerName val="0"/>
          <c:showPercent val="0"/>
          <c:showBubbleSize val="0"/>
        </c:dLbls>
        <c:gapWidth val="150"/>
        <c:axId val="142703616"/>
        <c:axId val="172233088"/>
      </c:barChart>
      <c:catAx>
        <c:axId val="14270361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72233088"/>
        <c:crosses val="autoZero"/>
        <c:auto val="1"/>
        <c:lblAlgn val="ctr"/>
        <c:lblOffset val="100"/>
        <c:tickLblSkip val="1"/>
        <c:tickMarkSkip val="1"/>
        <c:noMultiLvlLbl val="0"/>
      </c:catAx>
      <c:valAx>
        <c:axId val="172233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7036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178076672"/>
        <c:axId val="178111616"/>
      </c:barChart>
      <c:catAx>
        <c:axId val="1780766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8111616"/>
        <c:crosses val="autoZero"/>
        <c:auto val="1"/>
        <c:lblAlgn val="ctr"/>
        <c:lblOffset val="100"/>
        <c:tickLblSkip val="1"/>
        <c:tickMarkSkip val="1"/>
        <c:noMultiLvlLbl val="0"/>
      </c:catAx>
      <c:valAx>
        <c:axId val="1781116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80766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183345920"/>
        <c:axId val="183347840"/>
      </c:barChart>
      <c:catAx>
        <c:axId val="1833459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83347840"/>
        <c:crosses val="autoZero"/>
        <c:auto val="1"/>
        <c:lblAlgn val="ctr"/>
        <c:lblOffset val="100"/>
        <c:tickLblSkip val="1"/>
        <c:tickMarkSkip val="1"/>
        <c:noMultiLvlLbl val="0"/>
      </c:catAx>
      <c:valAx>
        <c:axId val="1833478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3345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41212416"/>
        <c:axId val="241983872"/>
      </c:barChart>
      <c:catAx>
        <c:axId val="241212416"/>
        <c:scaling>
          <c:orientation val="maxMin"/>
        </c:scaling>
        <c:delete val="0"/>
        <c:axPos val="l"/>
        <c:majorTickMark val="none"/>
        <c:minorTickMark val="none"/>
        <c:tickLblPos val="none"/>
        <c:spPr>
          <a:ln w="3175">
            <a:solidFill>
              <a:srgbClr val="333333"/>
            </a:solidFill>
            <a:prstDash val="solid"/>
          </a:ln>
        </c:spPr>
        <c:crossAx val="241983872"/>
        <c:crosses val="autoZero"/>
        <c:auto val="1"/>
        <c:lblAlgn val="ctr"/>
        <c:lblOffset val="100"/>
        <c:tickMarkSkip val="1"/>
        <c:noMultiLvlLbl val="0"/>
      </c:catAx>
      <c:valAx>
        <c:axId val="2419838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12124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42360320"/>
        <c:axId val="242362240"/>
      </c:barChart>
      <c:catAx>
        <c:axId val="242360320"/>
        <c:scaling>
          <c:orientation val="maxMin"/>
        </c:scaling>
        <c:delete val="0"/>
        <c:axPos val="l"/>
        <c:majorTickMark val="none"/>
        <c:minorTickMark val="none"/>
        <c:tickLblPos val="none"/>
        <c:spPr>
          <a:ln w="3175">
            <a:solidFill>
              <a:srgbClr val="333333"/>
            </a:solidFill>
            <a:prstDash val="solid"/>
          </a:ln>
        </c:spPr>
        <c:crossAx val="242362240"/>
        <c:crosses val="autoZero"/>
        <c:auto val="1"/>
        <c:lblAlgn val="ctr"/>
        <c:lblOffset val="100"/>
        <c:tickMarkSkip val="1"/>
        <c:noMultiLvlLbl val="0"/>
      </c:catAx>
      <c:valAx>
        <c:axId val="24236224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23603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42509696"/>
        <c:axId val="242511232"/>
      </c:barChart>
      <c:catAx>
        <c:axId val="242509696"/>
        <c:scaling>
          <c:orientation val="maxMin"/>
        </c:scaling>
        <c:delete val="0"/>
        <c:axPos val="l"/>
        <c:majorTickMark val="none"/>
        <c:minorTickMark val="none"/>
        <c:tickLblPos val="none"/>
        <c:spPr>
          <a:ln w="3175">
            <a:solidFill>
              <a:srgbClr val="333333"/>
            </a:solidFill>
            <a:prstDash val="solid"/>
          </a:ln>
        </c:spPr>
        <c:crossAx val="242511232"/>
        <c:crosses val="autoZero"/>
        <c:auto val="1"/>
        <c:lblAlgn val="ctr"/>
        <c:lblOffset val="100"/>
        <c:tickMarkSkip val="1"/>
        <c:noMultiLvlLbl val="0"/>
      </c:catAx>
      <c:valAx>
        <c:axId val="2425112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25096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47020928"/>
        <c:axId val="247652736"/>
      </c:barChart>
      <c:catAx>
        <c:axId val="247020928"/>
        <c:scaling>
          <c:orientation val="maxMin"/>
        </c:scaling>
        <c:delete val="0"/>
        <c:axPos val="l"/>
        <c:majorTickMark val="none"/>
        <c:minorTickMark val="none"/>
        <c:tickLblPos val="none"/>
        <c:spPr>
          <a:ln w="3175">
            <a:solidFill>
              <a:srgbClr val="333333"/>
            </a:solidFill>
            <a:prstDash val="solid"/>
          </a:ln>
        </c:spPr>
        <c:crossAx val="247652736"/>
        <c:crosses val="autoZero"/>
        <c:auto val="1"/>
        <c:lblAlgn val="ctr"/>
        <c:lblOffset val="100"/>
        <c:tickMarkSkip val="1"/>
        <c:noMultiLvlLbl val="0"/>
      </c:catAx>
      <c:valAx>
        <c:axId val="2476527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70209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6.3641568851989572</c:v>
                </c:pt>
                <c:pt idx="1">
                  <c:v>6.3416087758180861</c:v>
                </c:pt>
                <c:pt idx="2">
                  <c:v>4.2562122229684363</c:v>
                </c:pt>
                <c:pt idx="3">
                  <c:v>3.9013366501410296</c:v>
                </c:pt>
                <c:pt idx="4">
                  <c:v>2.3190297866492626</c:v>
                </c:pt>
                <c:pt idx="5" formatCode="0.00">
                  <c:v>-19.962127695994514</c:v>
                </c:pt>
                <c:pt idx="6" formatCode="0.00">
                  <c:v>-13.262454630135224</c:v>
                </c:pt>
                <c:pt idx="7" formatCode="0.00">
                  <c:v>-12.332144298633164</c:v>
                </c:pt>
                <c:pt idx="8" formatCode="0.00">
                  <c:v>-11.720130753710677</c:v>
                </c:pt>
                <c:pt idx="9" formatCode="0.00">
                  <c:v>-11.199655660087316</c:v>
                </c:pt>
              </c:numCache>
            </c:numRef>
          </c:val>
        </c:ser>
        <c:dLbls>
          <c:showLegendKey val="0"/>
          <c:showVal val="0"/>
          <c:showCatName val="0"/>
          <c:showSerName val="0"/>
          <c:showPercent val="0"/>
          <c:showBubbleSize val="0"/>
        </c:dLbls>
        <c:gapWidth val="80"/>
        <c:axId val="248128256"/>
        <c:axId val="248130176"/>
      </c:barChart>
      <c:catAx>
        <c:axId val="248128256"/>
        <c:scaling>
          <c:orientation val="maxMin"/>
        </c:scaling>
        <c:delete val="0"/>
        <c:axPos val="l"/>
        <c:majorTickMark val="none"/>
        <c:minorTickMark val="none"/>
        <c:tickLblPos val="none"/>
        <c:crossAx val="248130176"/>
        <c:crossesAt val="0"/>
        <c:auto val="1"/>
        <c:lblAlgn val="ctr"/>
        <c:lblOffset val="100"/>
        <c:tickMarkSkip val="1"/>
        <c:noMultiLvlLbl val="0"/>
      </c:catAx>
      <c:valAx>
        <c:axId val="248130176"/>
        <c:scaling>
          <c:orientation val="minMax"/>
        </c:scaling>
        <c:delete val="0"/>
        <c:axPos val="t"/>
        <c:numFmt formatCode="0.0" sourceLinked="1"/>
        <c:majorTickMark val="none"/>
        <c:minorTickMark val="none"/>
        <c:tickLblPos val="none"/>
        <c:spPr>
          <a:ln w="9525">
            <a:noFill/>
          </a:ln>
        </c:spPr>
        <c:crossAx val="24812825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112506</c:v>
              </c:pt>
              <c:pt idx="1">
                <c:v>107537</c:v>
              </c:pt>
            </c:numLit>
          </c:val>
        </c:ser>
        <c:dLbls>
          <c:showLegendKey val="0"/>
          <c:showVal val="0"/>
          <c:showCatName val="0"/>
          <c:showSerName val="0"/>
          <c:showPercent val="0"/>
          <c:showBubbleSize val="0"/>
        </c:dLbls>
        <c:gapWidth val="120"/>
        <c:axId val="275590144"/>
        <c:axId val="275599360"/>
      </c:barChart>
      <c:catAx>
        <c:axId val="2755901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75599360"/>
        <c:crosses val="autoZero"/>
        <c:auto val="1"/>
        <c:lblAlgn val="ctr"/>
        <c:lblOffset val="100"/>
        <c:tickLblSkip val="1"/>
        <c:tickMarkSkip val="1"/>
        <c:noMultiLvlLbl val="0"/>
      </c:catAx>
      <c:valAx>
        <c:axId val="27559936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755901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70784</c:v>
              </c:pt>
              <c:pt idx="1">
                <c:v>4018</c:v>
              </c:pt>
              <c:pt idx="2">
                <c:v>3825</c:v>
              </c:pt>
              <c:pt idx="3">
                <c:v>13511</c:v>
              </c:pt>
              <c:pt idx="4">
                <c:v>11134</c:v>
              </c:pt>
              <c:pt idx="5">
                <c:v>11719</c:v>
              </c:pt>
              <c:pt idx="6">
                <c:v>13306</c:v>
              </c:pt>
              <c:pt idx="7">
                <c:v>15916</c:v>
              </c:pt>
              <c:pt idx="8">
                <c:v>17436</c:v>
              </c:pt>
              <c:pt idx="9">
                <c:v>19685</c:v>
              </c:pt>
              <c:pt idx="10">
                <c:v>19912</c:v>
              </c:pt>
              <c:pt idx="11">
                <c:v>14396</c:v>
              </c:pt>
              <c:pt idx="12">
                <c:v>4401</c:v>
              </c:pt>
            </c:numLit>
          </c:val>
        </c:ser>
        <c:dLbls>
          <c:showLegendKey val="0"/>
          <c:showVal val="0"/>
          <c:showCatName val="0"/>
          <c:showSerName val="0"/>
          <c:showPercent val="0"/>
          <c:showBubbleSize val="0"/>
        </c:dLbls>
        <c:gapWidth val="30"/>
        <c:axId val="282657536"/>
        <c:axId val="283484928"/>
      </c:barChart>
      <c:catAx>
        <c:axId val="2826575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83484928"/>
        <c:crosses val="autoZero"/>
        <c:auto val="1"/>
        <c:lblAlgn val="ctr"/>
        <c:lblOffset val="100"/>
        <c:tickLblSkip val="1"/>
        <c:tickMarkSkip val="1"/>
        <c:noMultiLvlLbl val="0"/>
      </c:catAx>
      <c:valAx>
        <c:axId val="2834849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26575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4920</c:v>
                </c:pt>
                <c:pt idx="1">
                  <c:v>1668</c:v>
                </c:pt>
                <c:pt idx="2">
                  <c:v>3181</c:v>
                </c:pt>
                <c:pt idx="3">
                  <c:v>952</c:v>
                </c:pt>
                <c:pt idx="4">
                  <c:v>1708</c:v>
                </c:pt>
                <c:pt idx="5">
                  <c:v>3636</c:v>
                </c:pt>
                <c:pt idx="6">
                  <c:v>1397</c:v>
                </c:pt>
                <c:pt idx="7">
                  <c:v>2732</c:v>
                </c:pt>
                <c:pt idx="8">
                  <c:v>1308</c:v>
                </c:pt>
                <c:pt idx="9">
                  <c:v>2100</c:v>
                </c:pt>
                <c:pt idx="10">
                  <c:v>17480</c:v>
                </c:pt>
                <c:pt idx="11">
                  <c:v>1285</c:v>
                </c:pt>
                <c:pt idx="12">
                  <c:v>30701</c:v>
                </c:pt>
                <c:pt idx="13">
                  <c:v>2523</c:v>
                </c:pt>
                <c:pt idx="14">
                  <c:v>8710</c:v>
                </c:pt>
                <c:pt idx="15">
                  <c:v>1223</c:v>
                </c:pt>
                <c:pt idx="16">
                  <c:v>2874</c:v>
                </c:pt>
                <c:pt idx="17">
                  <c:v>3655</c:v>
                </c:pt>
                <c:pt idx="18">
                  <c:v>6553</c:v>
                </c:pt>
                <c:pt idx="19">
                  <c:v>1729</c:v>
                </c:pt>
              </c:numCache>
            </c:numRef>
          </c:val>
        </c:ser>
        <c:dLbls>
          <c:showLegendKey val="0"/>
          <c:showVal val="0"/>
          <c:showCatName val="0"/>
          <c:showSerName val="0"/>
          <c:showPercent val="0"/>
          <c:showBubbleSize val="0"/>
        </c:dLbls>
        <c:gapWidth val="30"/>
        <c:axId val="304522752"/>
        <c:axId val="304524672"/>
      </c:barChart>
      <c:catAx>
        <c:axId val="30452275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04524672"/>
        <c:crosses val="autoZero"/>
        <c:auto val="1"/>
        <c:lblAlgn val="ctr"/>
        <c:lblOffset val="100"/>
        <c:tickLblSkip val="1"/>
        <c:tickMarkSkip val="1"/>
        <c:noMultiLvlLbl val="0"/>
      </c:catAx>
      <c:valAx>
        <c:axId val="30452467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045227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123.393290234107</c:v>
                </c:pt>
                <c:pt idx="1">
                  <c:v>114.90095045715501</c:v>
                </c:pt>
                <c:pt idx="2">
                  <c:v>118.4929565753</c:v>
                </c:pt>
                <c:pt idx="3">
                  <c:v>120.65426027397299</c:v>
                </c:pt>
                <c:pt idx="4">
                  <c:v>114.214143007361</c:v>
                </c:pt>
                <c:pt idx="5">
                  <c:v>124.27517401740199</c:v>
                </c:pt>
                <c:pt idx="6">
                  <c:v>108.101130532845</c:v>
                </c:pt>
                <c:pt idx="7">
                  <c:v>122.173010605542</c:v>
                </c:pt>
                <c:pt idx="8">
                  <c:v>111.625260617761</c:v>
                </c:pt>
                <c:pt idx="9">
                  <c:v>120.06067238580999</c:v>
                </c:pt>
                <c:pt idx="10">
                  <c:v>116.955098149617</c:v>
                </c:pt>
                <c:pt idx="11">
                  <c:v>115.834283201407</c:v>
                </c:pt>
                <c:pt idx="12">
                  <c:v>115.331704713318</c:v>
                </c:pt>
                <c:pt idx="13">
                  <c:v>115.95213298791001</c:v>
                </c:pt>
                <c:pt idx="14">
                  <c:v>120.445283864793</c:v>
                </c:pt>
                <c:pt idx="15">
                  <c:v>121.71648696420699</c:v>
                </c:pt>
                <c:pt idx="16">
                  <c:v>121.01051295518199</c:v>
                </c:pt>
                <c:pt idx="17">
                  <c:v>117.126799588371</c:v>
                </c:pt>
                <c:pt idx="18">
                  <c:v>84.513146730609606</c:v>
                </c:pt>
                <c:pt idx="19">
                  <c:v>108.466579925651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114.12</c:v>
                </c:pt>
                <c:pt idx="1">
                  <c:v>114.12</c:v>
                </c:pt>
                <c:pt idx="2">
                  <c:v>114.12</c:v>
                </c:pt>
                <c:pt idx="3">
                  <c:v>114.12</c:v>
                </c:pt>
                <c:pt idx="4">
                  <c:v>114.12</c:v>
                </c:pt>
                <c:pt idx="5">
                  <c:v>114.12</c:v>
                </c:pt>
                <c:pt idx="6">
                  <c:v>114.12</c:v>
                </c:pt>
                <c:pt idx="7">
                  <c:v>114.12</c:v>
                </c:pt>
                <c:pt idx="8">
                  <c:v>114.12</c:v>
                </c:pt>
                <c:pt idx="9">
                  <c:v>114.12</c:v>
                </c:pt>
                <c:pt idx="10">
                  <c:v>114.12</c:v>
                </c:pt>
                <c:pt idx="11">
                  <c:v>114.12</c:v>
                </c:pt>
                <c:pt idx="12">
                  <c:v>114.12</c:v>
                </c:pt>
                <c:pt idx="13">
                  <c:v>114.12</c:v>
                </c:pt>
                <c:pt idx="14">
                  <c:v>114.12</c:v>
                </c:pt>
                <c:pt idx="15">
                  <c:v>114.12</c:v>
                </c:pt>
                <c:pt idx="16">
                  <c:v>114.12</c:v>
                </c:pt>
                <c:pt idx="17">
                  <c:v>114.12</c:v>
                </c:pt>
                <c:pt idx="18">
                  <c:v>114.12</c:v>
                </c:pt>
                <c:pt idx="19">
                  <c:v>114.12</c:v>
                </c:pt>
              </c:numCache>
            </c:numRef>
          </c:val>
          <c:smooth val="0"/>
        </c:ser>
        <c:dLbls>
          <c:showLegendKey val="0"/>
          <c:showVal val="0"/>
          <c:showCatName val="0"/>
          <c:showSerName val="0"/>
          <c:showPercent val="0"/>
          <c:showBubbleSize val="0"/>
        </c:dLbls>
        <c:marker val="1"/>
        <c:smooth val="0"/>
        <c:axId val="305538176"/>
        <c:axId val="305539712"/>
      </c:lineChart>
      <c:catAx>
        <c:axId val="30553817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05539712"/>
        <c:crosses val="autoZero"/>
        <c:auto val="1"/>
        <c:lblAlgn val="ctr"/>
        <c:lblOffset val="100"/>
        <c:tickLblSkip val="1"/>
        <c:tickMarkSkip val="1"/>
        <c:noMultiLvlLbl val="0"/>
      </c:catAx>
      <c:valAx>
        <c:axId val="305539712"/>
        <c:scaling>
          <c:orientation val="minMax"/>
          <c:min val="82"/>
        </c:scaling>
        <c:delete val="0"/>
        <c:axPos val="l"/>
        <c:numFmt formatCode="0.0" sourceLinked="1"/>
        <c:majorTickMark val="out"/>
        <c:minorTickMark val="none"/>
        <c:tickLblPos val="none"/>
        <c:spPr>
          <a:ln w="9525">
            <a:noFill/>
          </a:ln>
        </c:spPr>
        <c:crossAx val="30553817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numLit>
          </c:val>
          <c:smooth val="0"/>
        </c:ser>
        <c:ser>
          <c:idx val="1"/>
          <c:order val="1"/>
          <c:tx>
            <c:v>iconfianca</c:v>
          </c:tx>
          <c:spPr>
            <a:ln w="25400">
              <a:solidFill>
                <a:schemeClr val="accent2"/>
              </a:solidFill>
              <a:prstDash val="solid"/>
            </a:ln>
          </c:spPr>
          <c:marker>
            <c:symbol val="none"/>
          </c:marker>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numLit>
          </c:val>
          <c:smooth val="0"/>
        </c:ser>
        <c:dLbls>
          <c:showLegendKey val="0"/>
          <c:showVal val="0"/>
          <c:showCatName val="0"/>
          <c:showSerName val="0"/>
          <c:showPercent val="0"/>
          <c:showBubbleSize val="0"/>
        </c:dLbls>
        <c:marker val="1"/>
        <c:smooth val="0"/>
        <c:axId val="516211072"/>
        <c:axId val="516212608"/>
      </c:lineChart>
      <c:catAx>
        <c:axId val="51621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6212608"/>
        <c:crosses val="autoZero"/>
        <c:auto val="1"/>
        <c:lblAlgn val="ctr"/>
        <c:lblOffset val="100"/>
        <c:tickLblSkip val="6"/>
        <c:tickMarkSkip val="1"/>
        <c:noMultiLvlLbl val="0"/>
      </c:catAx>
      <c:valAx>
        <c:axId val="51621260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621107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-0.37998087076988424</c:v>
              </c:pt>
              <c:pt idx="1">
                <c:v>-0.22827012313301684</c:v>
              </c:pt>
              <c:pt idx="2">
                <c:v>-0.37498011409426818</c:v>
              </c:pt>
              <c:pt idx="3">
                <c:v>-0.31204199764706886</c:v>
              </c:pt>
              <c:pt idx="4">
                <c:v>-0.54121600299867556</c:v>
              </c:pt>
              <c:pt idx="5">
                <c:v>-0.45279274110212286</c:v>
              </c:pt>
              <c:pt idx="6">
                <c:v>-0.37296650205847387</c:v>
              </c:pt>
              <c:pt idx="7">
                <c:v>-0.1189965488179158</c:v>
              </c:pt>
              <c:pt idx="8">
                <c:v>9.9565222061239259E-2</c:v>
              </c:pt>
              <c:pt idx="9">
                <c:v>0.38678246084848206</c:v>
              </c:pt>
              <c:pt idx="10">
                <c:v>0.48869949525816925</c:v>
              </c:pt>
              <c:pt idx="11">
                <c:v>0.5033326281158641</c:v>
              </c:pt>
              <c:pt idx="12">
                <c:v>0.40782298407238404</c:v>
              </c:pt>
              <c:pt idx="13">
                <c:v>0.38199332811379821</c:v>
              </c:pt>
              <c:pt idx="14">
                <c:v>0.41626169976917027</c:v>
              </c:pt>
              <c:pt idx="15">
                <c:v>0.58354580453598293</c:v>
              </c:pt>
              <c:pt idx="16">
                <c:v>0.86950492311277483</c:v>
              </c:pt>
              <c:pt idx="17">
                <c:v>1.0560062408191608</c:v>
              </c:pt>
              <c:pt idx="18">
                <c:v>1.154622527870347</c:v>
              </c:pt>
              <c:pt idx="19">
                <c:v>1.1991126008361279</c:v>
              </c:pt>
              <c:pt idx="20">
                <c:v>1.2425326245512589</c:v>
              </c:pt>
              <c:pt idx="21">
                <c:v>1.1764562488237846</c:v>
              </c:pt>
              <c:pt idx="22">
                <c:v>0.94070816977667138</c:v>
              </c:pt>
              <c:pt idx="23">
                <c:v>0.71307722246123617</c:v>
              </c:pt>
              <c:pt idx="24">
                <c:v>0.64498701264650471</c:v>
              </c:pt>
              <c:pt idx="25">
                <c:v>0.74388342130329144</c:v>
              </c:pt>
              <c:pt idx="26">
                <c:v>0.90740145254844873</c:v>
              </c:pt>
              <c:pt idx="27">
                <c:v>0.95549660610693976</c:v>
              </c:pt>
              <c:pt idx="28">
                <c:v>0.93113992837707027</c:v>
              </c:pt>
              <c:pt idx="29">
                <c:v>0.76349217290322102</c:v>
              </c:pt>
              <c:pt idx="30">
                <c:v>0.45190543534242356</c:v>
              </c:pt>
              <c:pt idx="31">
                <c:v>0.26561355600057646</c:v>
              </c:pt>
              <c:pt idx="32">
                <c:v>0.18476535633257224</c:v>
              </c:pt>
              <c:pt idx="33">
                <c:v>0.33488184263409365</c:v>
              </c:pt>
              <c:pt idx="34">
                <c:v>0.24142661445929159</c:v>
              </c:pt>
              <c:pt idx="35">
                <c:v>0.34435883710941545</c:v>
              </c:pt>
              <c:pt idx="36">
                <c:v>0.30214893884310878</c:v>
              </c:pt>
              <c:pt idx="37">
                <c:v>0.5525093655650366</c:v>
              </c:pt>
              <c:pt idx="38">
                <c:v>0.45785184282236202</c:v>
              </c:pt>
              <c:pt idx="39">
                <c:v>0.61635481658666935</c:v>
              </c:pt>
              <c:pt idx="40">
                <c:v>0.4950514829658812</c:v>
              </c:pt>
              <c:pt idx="41">
                <c:v>0.77829956050415228</c:v>
              </c:pt>
              <c:pt idx="42">
                <c:v>0.86813867094370645</c:v>
              </c:pt>
              <c:pt idx="43">
                <c:v>1.0196041159325875</c:v>
              </c:pt>
              <c:pt idx="44">
                <c:v>1.0122517039400294</c:v>
              </c:pt>
              <c:pt idx="45">
                <c:v>1.1502191122462941</c:v>
              </c:pt>
              <c:pt idx="46">
                <c:v>1.1478144747128545</c:v>
              </c:pt>
              <c:pt idx="47">
                <c:v>0.96802241098238928</c:v>
              </c:pt>
              <c:pt idx="48">
                <c:v>0.82975072858611987</c:v>
              </c:pt>
              <c:pt idx="49">
                <c:v>0.91741773459764997</c:v>
              </c:pt>
              <c:pt idx="50">
                <c:v>1.2011185053172762</c:v>
              </c:pt>
              <c:pt idx="51">
                <c:v>1.3511176232305067</c:v>
              </c:pt>
              <c:pt idx="52">
                <c:v>1.4962400433867544</c:v>
              </c:pt>
              <c:pt idx="53">
                <c:v>1.5402198105932883</c:v>
              </c:pt>
              <c:pt idx="54">
                <c:v>1.4133757422265036</c:v>
              </c:pt>
              <c:pt idx="55">
                <c:v>1.4087393979994132</c:v>
              </c:pt>
              <c:pt idx="56">
                <c:v>1.4270957012239616</c:v>
              </c:pt>
              <c:pt idx="57">
                <c:v>1.513686822615409</c:v>
              </c:pt>
              <c:pt idx="58">
                <c:v>1.4635243741625876</c:v>
              </c:pt>
              <c:pt idx="59">
                <c:v>1.3372612794289751</c:v>
              </c:pt>
              <c:pt idx="60">
                <c:v>1.2781003810279898</c:v>
              </c:pt>
              <c:pt idx="61">
                <c:v>1.2802496910005023</c:v>
              </c:pt>
              <c:pt idx="62">
                <c:v>1.480143677845202</c:v>
              </c:pt>
              <c:pt idx="63">
                <c:v>1.5357050301355841</c:v>
              </c:pt>
              <c:pt idx="64">
                <c:v>1.5009319986824132</c:v>
              </c:pt>
              <c:pt idx="65">
                <c:v>1.1133081619331595</c:v>
              </c:pt>
              <c:pt idx="66">
                <c:v>0.81949433622299872</c:v>
              </c:pt>
              <c:pt idx="67">
                <c:v>0.6467550707128259</c:v>
              </c:pt>
              <c:pt idx="68">
                <c:v>0.56438847788079205</c:v>
              </c:pt>
              <c:pt idx="69">
                <c:v>0.26096252526152525</c:v>
              </c:pt>
              <c:pt idx="70">
                <c:v>-0.42556183458997143</c:v>
              </c:pt>
              <c:pt idx="71">
                <c:v>-1.1100116596304221</c:v>
              </c:pt>
              <c:pt idx="72">
                <c:v>-1.6029171601355707</c:v>
              </c:pt>
              <c:pt idx="73">
                <c:v>-1.9525894140784812</c:v>
              </c:pt>
              <c:pt idx="74">
                <c:v>-2.0241625740419935</c:v>
              </c:pt>
              <c:pt idx="75">
                <c:v>-2.0313631850462008</c:v>
              </c:pt>
              <c:pt idx="76">
                <c:v>-1.6369447025578552</c:v>
              </c:pt>
              <c:pt idx="77">
                <c:v>-1.2982822917304793</c:v>
              </c:pt>
              <c:pt idx="78">
                <c:v>-0.9019126401820895</c:v>
              </c:pt>
              <c:pt idx="79">
                <c:v>-0.51308859902363635</c:v>
              </c:pt>
              <c:pt idx="80">
                <c:v>-0.18244717339556196</c:v>
              </c:pt>
              <c:pt idx="81">
                <c:v>0.13129126153769816</c:v>
              </c:pt>
              <c:pt idx="82">
                <c:v>6.9717281035772655E-2</c:v>
              </c:pt>
              <c:pt idx="83">
                <c:v>-3.5853971241362262E-2</c:v>
              </c:pt>
              <c:pt idx="84">
                <c:v>-0.18435344210608157</c:v>
              </c:pt>
              <c:pt idx="85">
                <c:v>-0.25090694025454685</c:v>
              </c:pt>
              <c:pt idx="86">
                <c:v>-0.14057447728750805</c:v>
              </c:pt>
              <c:pt idx="87">
                <c:v>3.066450113235579E-2</c:v>
              </c:pt>
              <c:pt idx="88">
                <c:v>0.2132399272122146</c:v>
              </c:pt>
              <c:pt idx="89">
                <c:v>0.2717030465520921</c:v>
              </c:pt>
              <c:pt idx="90">
                <c:v>0.19519942890763639</c:v>
              </c:pt>
              <c:pt idx="91">
                <c:v>0.16862923792345663</c:v>
              </c:pt>
              <c:pt idx="92">
                <c:v>0.17389865458029616</c:v>
              </c:pt>
              <c:pt idx="93">
                <c:v>-1.5655285838664032E-2</c:v>
              </c:pt>
              <c:pt idx="94">
                <c:v>-0.27611051561525457</c:v>
              </c:pt>
              <c:pt idx="95">
                <c:v>-0.74519593177254129</c:v>
              </c:pt>
              <c:pt idx="96">
                <c:v>-0.92866012101966566</c:v>
              </c:pt>
              <c:pt idx="97">
                <c:v>-1.0837493918324999</c:v>
              </c:pt>
              <c:pt idx="98">
                <c:v>-1.1357587945633054</c:v>
              </c:pt>
              <c:pt idx="99">
                <c:v>-1.32718969525881</c:v>
              </c:pt>
              <c:pt idx="100">
                <c:v>-1.5011505048809763</c:v>
              </c:pt>
              <c:pt idx="101">
                <c:v>-1.659980328325215</c:v>
              </c:pt>
              <c:pt idx="102">
                <c:v>-1.8021239285955972</c:v>
              </c:pt>
              <c:pt idx="103">
                <c:v>-1.9527199712538394</c:v>
              </c:pt>
              <c:pt idx="104">
                <c:v>-2.1675918498741735</c:v>
              </c:pt>
              <c:pt idx="105">
                <c:v>-2.4201481163166298</c:v>
              </c:pt>
              <c:pt idx="106">
                <c:v>-2.8430935178631223</c:v>
              </c:pt>
              <c:pt idx="107">
                <c:v>-3.2592335052306978</c:v>
              </c:pt>
              <c:pt idx="108">
                <c:v>-3.5391733704245683</c:v>
              </c:pt>
              <c:pt idx="109">
                <c:v>-3.6838500168741142</c:v>
              </c:pt>
              <c:pt idx="110">
                <c:v>-3.6589742729741745</c:v>
              </c:pt>
              <c:pt idx="111">
                <c:v>-3.5715317658900405</c:v>
              </c:pt>
              <c:pt idx="112">
                <c:v>-3.5394694570803962</c:v>
              </c:pt>
              <c:pt idx="113">
                <c:v>-3.3832283161649714</c:v>
              </c:pt>
              <c:pt idx="114">
                <c:v>-3.2972137444404983</c:v>
              </c:pt>
              <c:pt idx="115">
                <c:v>-3.0269513213333861</c:v>
              </c:pt>
              <c:pt idx="116">
                <c:v>-3.1958334724778008</c:v>
              </c:pt>
              <c:pt idx="117">
                <c:v>-3.5209138705097702</c:v>
              </c:pt>
              <c:pt idx="118">
                <c:v>-3.8210251800788466</c:v>
              </c:pt>
              <c:pt idx="119">
                <c:v>-3.8872972333930598</c:v>
              </c:pt>
              <c:pt idx="120">
                <c:v>-3.8061233557574528</c:v>
              </c:pt>
              <c:pt idx="121">
                <c:v>-3.7098063495677067</c:v>
              </c:pt>
              <c:pt idx="122">
                <c:v>-3.3853817467619272</c:v>
              </c:pt>
              <c:pt idx="123">
                <c:v>-3.0965468552385902</c:v>
              </c:pt>
              <c:pt idx="124">
                <c:v>-2.7811084031381972</c:v>
              </c:pt>
              <c:pt idx="125">
                <c:v>-2.5457723317087404</c:v>
              </c:pt>
              <c:pt idx="126">
                <c:v>-2.272630858072751</c:v>
              </c:pt>
              <c:pt idx="127">
                <c:v>-1.844637058741837</c:v>
              </c:pt>
              <c:pt idx="128">
                <c:v>-1.5348456961474775</c:v>
              </c:pt>
              <c:pt idx="129">
                <c:v>-1.2828638281591833</c:v>
              </c:pt>
              <c:pt idx="130">
                <c:v>-1.1524640303704987</c:v>
              </c:pt>
              <c:pt idx="131">
                <c:v>-0.99391101517611569</c:v>
              </c:pt>
              <c:pt idx="132">
                <c:v>-0.73303780659775697</c:v>
              </c:pt>
              <c:pt idx="133">
                <c:v>-0.49155478413065479</c:v>
              </c:pt>
              <c:pt idx="134">
                <c:v>-0.2399144055601366</c:v>
              </c:pt>
              <c:pt idx="135">
                <c:v>-8.8669121255633213E-2</c:v>
              </c:pt>
              <c:pt idx="136">
                <c:v>0.12639422748547541</c:v>
              </c:pt>
              <c:pt idx="137">
                <c:v>0.34842065451961052</c:v>
              </c:pt>
              <c:pt idx="138">
                <c:v>0.52877249468461207</c:v>
              </c:pt>
              <c:pt idx="139">
                <c:v>0.58858828415353082</c:v>
              </c:pt>
              <c:pt idx="140">
                <c:v>0.52626126048637922</c:v>
              </c:pt>
              <c:pt idx="141">
                <c:v>0.55377849289717718</c:v>
              </c:pt>
              <c:pt idx="142">
                <c:v>0.38010785630939892</c:v>
              </c:pt>
              <c:pt idx="143">
                <c:v>0.18671738372859989</c:v>
              </c:pt>
              <c:pt idx="144">
                <c:v>0.27342928300065578</c:v>
              </c:pt>
              <c:pt idx="145">
                <c:v>0.31233636539702103</c:v>
              </c:pt>
              <c:pt idx="146">
                <c:v>0.64404099588622343</c:v>
              </c:pt>
              <c:pt idx="147">
                <c:v>0.7977576970136685</c:v>
              </c:pt>
              <c:pt idx="148">
                <c:v>1.1523371322849287</c:v>
              </c:pt>
              <c:pt idx="149">
                <c:v>1.2648252883446256</c:v>
              </c:pt>
              <c:pt idx="150">
                <c:v>1.3419536469806475</c:v>
              </c:pt>
              <c:pt idx="151">
                <c:v>1.3784787928006381</c:v>
              </c:pt>
              <c:pt idx="152">
                <c:v>1.393913170202344</c:v>
              </c:pt>
              <c:pt idx="153">
                <c:v>1.1551087316276605</c:v>
              </c:pt>
              <c:pt idx="154">
                <c:v>0.92605300781962041</c:v>
              </c:pt>
              <c:pt idx="155">
                <c:v>0.698503959899895</c:v>
              </c:pt>
              <c:pt idx="156">
                <c:v>0.76299148764272795</c:v>
              </c:pt>
              <c:pt idx="157">
                <c:v>0.79331726761133425</c:v>
              </c:pt>
              <c:pt idx="158">
                <c:v>0.98255878386170714</c:v>
              </c:pt>
              <c:pt idx="159">
                <c:v>1.1022511697515416</c:v>
              </c:pt>
              <c:pt idx="160">
                <c:v>1.1926125516303985</c:v>
              </c:pt>
              <c:pt idx="161">
                <c:v>1.1994783886033675</c:v>
              </c:pt>
              <c:pt idx="162">
                <c:v>1.2066915920639396</c:v>
              </c:pt>
              <c:pt idx="163">
                <c:v>1.3058823331463811</c:v>
              </c:pt>
              <c:pt idx="164">
                <c:v>1.3476903566516123</c:v>
              </c:pt>
              <c:pt idx="165">
                <c:v>1.3261812470944279</c:v>
              </c:pt>
              <c:pt idx="166">
                <c:v>1.2348935552962914</c:v>
              </c:pt>
              <c:pt idx="167">
                <c:v>1.1551865842346123</c:v>
              </c:pt>
              <c:pt idx="168">
                <c:v>1.1993319289620279</c:v>
              </c:pt>
              <c:pt idx="169">
                <c:v>1.3681113129424556</c:v>
              </c:pt>
              <c:pt idx="170">
                <c:v>1.5786943932485185</c:v>
              </c:pt>
              <c:pt idx="171">
                <c:v>1.7944338684275258</c:v>
              </c:pt>
              <c:pt idx="172">
                <c:v>1.9624288282677826</c:v>
              </c:pt>
              <c:pt idx="173">
                <c:v>2.1254871051540212</c:v>
              </c:pt>
              <c:pt idx="174">
                <c:v>2.1929039182117362</c:v>
              </c:pt>
              <c:pt idx="175">
                <c:v>2.1401190951723983</c:v>
              </c:pt>
              <c:pt idx="176">
                <c:v>2.1529568916453692</c:v>
              </c:pt>
              <c:pt idx="177">
                <c:v>2.1052746060206702</c:v>
              </c:pt>
              <c:pt idx="178">
                <c:v>2.079268387253931</c:v>
              </c:pt>
              <c:pt idx="179">
                <c:v>1.9085309628903293</c:v>
              </c:pt>
              <c:pt idx="180">
                <c:v>1.9047840807507666</c:v>
              </c:pt>
            </c:numLit>
          </c:val>
          <c:smooth val="0"/>
        </c:ser>
        <c:dLbls>
          <c:showLegendKey val="0"/>
          <c:showVal val="0"/>
          <c:showCatName val="0"/>
          <c:showSerName val="1"/>
          <c:showPercent val="0"/>
          <c:showBubbleSize val="0"/>
        </c:dLbls>
        <c:marker val="1"/>
        <c:smooth val="0"/>
        <c:axId val="70393856"/>
        <c:axId val="70395776"/>
      </c:lineChart>
      <c:catAx>
        <c:axId val="7039385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0395776"/>
        <c:crosses val="autoZero"/>
        <c:auto val="1"/>
        <c:lblAlgn val="ctr"/>
        <c:lblOffset val="100"/>
        <c:tickLblSkip val="1"/>
        <c:tickMarkSkip val="1"/>
        <c:noMultiLvlLbl val="0"/>
      </c:catAx>
      <c:valAx>
        <c:axId val="7039577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039385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strLit>
          </c:cat>
          <c:val>
            <c:numLit>
              <c:formatCode>0.000</c:formatCode>
              <c:ptCount val="18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numLit>
          </c:val>
          <c:smooth val="0"/>
        </c:ser>
        <c:dLbls>
          <c:showLegendKey val="0"/>
          <c:showVal val="0"/>
          <c:showCatName val="0"/>
          <c:showSerName val="0"/>
          <c:showPercent val="0"/>
          <c:showBubbleSize val="0"/>
        </c:dLbls>
        <c:marker val="1"/>
        <c:smooth val="0"/>
        <c:axId val="70428160"/>
        <c:axId val="70429696"/>
      </c:lineChart>
      <c:catAx>
        <c:axId val="704281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0429696"/>
        <c:crosses val="autoZero"/>
        <c:auto val="1"/>
        <c:lblAlgn val="ctr"/>
        <c:lblOffset val="100"/>
        <c:tickLblSkip val="1"/>
        <c:tickMarkSkip val="1"/>
        <c:noMultiLvlLbl val="0"/>
      </c:catAx>
      <c:valAx>
        <c:axId val="7042969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042816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pt idx="178">
                <c:v>3.3346858648666662</c:v>
              </c:pt>
              <c:pt idx="179">
                <c:v>3.8593225273999998</c:v>
              </c:pt>
              <c:pt idx="180">
                <c:v>3.4274891826333338</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pt idx="178">
                <c:v>3.8406621747555554</c:v>
              </c:pt>
              <c:pt idx="179">
                <c:v>4.3342106658999997</c:v>
              </c:pt>
              <c:pt idx="180">
                <c:v>4.232023929544444</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pt idx="178">
                <c:v>15.980522340222223</c:v>
              </c:pt>
              <c:pt idx="179">
                <c:v>14.869880674888888</c:v>
              </c:pt>
              <c:pt idx="180">
                <c:v>15.432900530333333</c:v>
              </c:pt>
            </c:numLit>
          </c:val>
          <c:smooth val="0"/>
        </c:ser>
        <c:dLbls>
          <c:showLegendKey val="0"/>
          <c:showVal val="0"/>
          <c:showCatName val="0"/>
          <c:showSerName val="0"/>
          <c:showPercent val="0"/>
          <c:showBubbleSize val="0"/>
        </c:dLbls>
        <c:marker val="1"/>
        <c:smooth val="0"/>
        <c:axId val="71083520"/>
        <c:axId val="71085056"/>
      </c:lineChart>
      <c:catAx>
        <c:axId val="710835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1085056"/>
        <c:crosses val="autoZero"/>
        <c:auto val="1"/>
        <c:lblAlgn val="ctr"/>
        <c:lblOffset val="100"/>
        <c:tickLblSkip val="6"/>
        <c:tickMarkSkip val="1"/>
        <c:noMultiLvlLbl val="0"/>
      </c:catAx>
      <c:valAx>
        <c:axId val="7108505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0835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strLit>
          </c:cat>
          <c:val>
            <c:numLit>
              <c:formatCode>0.000</c:formatCode>
              <c:ptCount val="182"/>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numLit>
          </c:val>
          <c:smooth val="0"/>
        </c:ser>
        <c:dLbls>
          <c:showLegendKey val="0"/>
          <c:showVal val="0"/>
          <c:showCatName val="0"/>
          <c:showSerName val="0"/>
          <c:showPercent val="0"/>
          <c:showBubbleSize val="0"/>
        </c:dLbls>
        <c:marker val="1"/>
        <c:smooth val="0"/>
        <c:axId val="71311360"/>
        <c:axId val="7131289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2"/>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20.470542231491141</c:v>
              </c:pt>
            </c:numLit>
          </c:val>
          <c:smooth val="0"/>
        </c:ser>
        <c:dLbls>
          <c:showLegendKey val="0"/>
          <c:showVal val="0"/>
          <c:showCatName val="0"/>
          <c:showSerName val="0"/>
          <c:showPercent val="0"/>
          <c:showBubbleSize val="0"/>
        </c:dLbls>
        <c:marker val="1"/>
        <c:smooth val="0"/>
        <c:axId val="71314432"/>
        <c:axId val="71316224"/>
      </c:lineChart>
      <c:catAx>
        <c:axId val="713113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1312896"/>
        <c:crosses val="autoZero"/>
        <c:auto val="1"/>
        <c:lblAlgn val="ctr"/>
        <c:lblOffset val="100"/>
        <c:tickLblSkip val="1"/>
        <c:tickMarkSkip val="1"/>
        <c:noMultiLvlLbl val="0"/>
      </c:catAx>
      <c:valAx>
        <c:axId val="7131289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311360"/>
        <c:crosses val="autoZero"/>
        <c:crossBetween val="between"/>
        <c:majorUnit val="100"/>
        <c:minorUnit val="100"/>
      </c:valAx>
      <c:catAx>
        <c:axId val="71314432"/>
        <c:scaling>
          <c:orientation val="minMax"/>
        </c:scaling>
        <c:delete val="1"/>
        <c:axPos val="b"/>
        <c:numFmt formatCode="0.0" sourceLinked="1"/>
        <c:majorTickMark val="out"/>
        <c:minorTickMark val="none"/>
        <c:tickLblPos val="none"/>
        <c:crossAx val="71316224"/>
        <c:crosses val="autoZero"/>
        <c:auto val="1"/>
        <c:lblAlgn val="ctr"/>
        <c:lblOffset val="100"/>
        <c:noMultiLvlLbl val="0"/>
      </c:catAx>
      <c:valAx>
        <c:axId val="7131622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7131443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strLit>
          </c:cat>
          <c:val>
            <c:numLit>
              <c:formatCode>0.0</c:formatCode>
              <c:ptCount val="182"/>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pt idx="178">
                <c:v>11.635130607666667</c:v>
              </c:pt>
              <c:pt idx="179">
                <c:v>12.089338260333333</c:v>
              </c:pt>
              <c:pt idx="180">
                <c:v>10.951778582999999</c:v>
              </c:pt>
            </c:numLit>
          </c:val>
          <c:smooth val="0"/>
        </c:ser>
        <c:dLbls>
          <c:showLegendKey val="0"/>
          <c:showVal val="0"/>
          <c:showCatName val="0"/>
          <c:showSerName val="0"/>
          <c:showPercent val="0"/>
          <c:showBubbleSize val="0"/>
        </c:dLbls>
        <c:marker val="1"/>
        <c:smooth val="0"/>
        <c:axId val="71347584"/>
        <c:axId val="71386240"/>
      </c:lineChart>
      <c:catAx>
        <c:axId val="713475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1386240"/>
        <c:crosses val="autoZero"/>
        <c:auto val="1"/>
        <c:lblAlgn val="ctr"/>
        <c:lblOffset val="100"/>
        <c:tickLblSkip val="1"/>
        <c:tickMarkSkip val="1"/>
        <c:noMultiLvlLbl val="0"/>
      </c:catAx>
      <c:valAx>
        <c:axId val="71386240"/>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34758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0.77500000000000002</c:v>
                </c:pt>
                <c:pt idx="1">
                  <c:v>0.84745762711864403</c:v>
                </c:pt>
                <c:pt idx="2">
                  <c:v>0.92647058823529416</c:v>
                </c:pt>
                <c:pt idx="3">
                  <c:v>0.98989898989898994</c:v>
                </c:pt>
                <c:pt idx="4">
                  <c:v>1.2386363636363635</c:v>
                </c:pt>
                <c:pt idx="5">
                  <c:v>0.98666666666666669</c:v>
                </c:pt>
                <c:pt idx="6">
                  <c:v>1.3599999999999999</c:v>
                </c:pt>
                <c:pt idx="7">
                  <c:v>1.2244897959183674</c:v>
                </c:pt>
                <c:pt idx="8">
                  <c:v>1.037037037037037</c:v>
                </c:pt>
                <c:pt idx="9">
                  <c:v>1.0117647058823529</c:v>
                </c:pt>
                <c:pt idx="10">
                  <c:v>0.96703296703296715</c:v>
                </c:pt>
                <c:pt idx="11">
                  <c:v>1.4030612244897958</c:v>
                </c:pt>
                <c:pt idx="12">
                  <c:v>1.125</c:v>
                </c:pt>
                <c:pt idx="13">
                  <c:v>0.86153846153846148</c:v>
                </c:pt>
                <c:pt idx="14">
                  <c:v>1.2058823529411766</c:v>
                </c:pt>
                <c:pt idx="15">
                  <c:v>1</c:v>
                </c:pt>
                <c:pt idx="16">
                  <c:v>1.0294117647058825</c:v>
                </c:pt>
                <c:pt idx="17">
                  <c:v>1.1066666666666667</c:v>
                </c:pt>
              </c:numCache>
            </c:numRef>
          </c:val>
        </c:ser>
        <c:dLbls>
          <c:showLegendKey val="0"/>
          <c:showVal val="0"/>
          <c:showCatName val="0"/>
          <c:showSerName val="0"/>
          <c:showPercent val="0"/>
          <c:showBubbleSize val="0"/>
        </c:dLbls>
        <c:axId val="76618752"/>
        <c:axId val="76628736"/>
      </c:radarChart>
      <c:catAx>
        <c:axId val="7661875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6628736"/>
        <c:crosses val="autoZero"/>
        <c:auto val="0"/>
        <c:lblAlgn val="ctr"/>
        <c:lblOffset val="100"/>
        <c:noMultiLvlLbl val="0"/>
      </c:catAx>
      <c:valAx>
        <c:axId val="7662873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661875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73140" y="0"/>
          <a:ext cx="63910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452" t="s">
        <v>427</v>
      </c>
      <c r="D4" s="1452"/>
      <c r="E4" s="1452"/>
      <c r="F4" s="1452"/>
      <c r="G4" s="990"/>
      <c r="H4" s="260"/>
      <c r="I4" s="260"/>
      <c r="J4" s="262" t="s">
        <v>35</v>
      </c>
      <c r="K4" s="258"/>
      <c r="L4" s="280"/>
    </row>
    <row r="5" spans="1:12" s="137" customFormat="1" ht="12.75" customHeight="1" x14ac:dyDescent="0.2">
      <c r="A5" s="282"/>
      <c r="B5" s="1459"/>
      <c r="C5" s="1459"/>
      <c r="D5" s="1459"/>
      <c r="E5" s="1459"/>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457" t="s">
        <v>32</v>
      </c>
      <c r="D20" s="1458"/>
      <c r="E20" s="789">
        <v>6</v>
      </c>
      <c r="F20" s="277"/>
      <c r="G20" s="263"/>
      <c r="H20" s="263"/>
      <c r="I20" s="263"/>
      <c r="J20" s="264"/>
      <c r="K20" s="265"/>
      <c r="L20" s="280"/>
    </row>
    <row r="21" spans="1:12" x14ac:dyDescent="0.2">
      <c r="A21" s="280"/>
      <c r="B21" s="293"/>
      <c r="C21" s="1456" t="s">
        <v>2</v>
      </c>
      <c r="D21" s="1456"/>
      <c r="E21" s="788">
        <v>6</v>
      </c>
      <c r="F21" s="277"/>
      <c r="G21" s="263"/>
      <c r="H21" s="263"/>
      <c r="I21" s="263"/>
      <c r="J21" s="264"/>
      <c r="K21" s="265"/>
      <c r="L21" s="280"/>
    </row>
    <row r="22" spans="1:12" x14ac:dyDescent="0.2">
      <c r="A22" s="280"/>
      <c r="B22" s="293"/>
      <c r="C22" s="1456" t="s">
        <v>13</v>
      </c>
      <c r="D22" s="1456"/>
      <c r="E22" s="788">
        <v>7</v>
      </c>
      <c r="F22" s="277"/>
      <c r="G22" s="263"/>
      <c r="H22" s="263"/>
      <c r="I22" s="263"/>
      <c r="J22" s="264"/>
      <c r="K22" s="265"/>
      <c r="L22" s="280"/>
    </row>
    <row r="23" spans="1:12" x14ac:dyDescent="0.2">
      <c r="A23" s="280"/>
      <c r="B23" s="293"/>
      <c r="C23" s="1456" t="s">
        <v>7</v>
      </c>
      <c r="D23" s="1456"/>
      <c r="E23" s="788">
        <v>8</v>
      </c>
      <c r="F23" s="277"/>
      <c r="G23" s="263"/>
      <c r="H23" s="263"/>
      <c r="I23" s="263"/>
      <c r="J23" s="264"/>
      <c r="K23" s="265"/>
      <c r="L23" s="280"/>
    </row>
    <row r="24" spans="1:12" x14ac:dyDescent="0.2">
      <c r="A24" s="280"/>
      <c r="B24" s="294"/>
      <c r="C24" s="1456" t="s">
        <v>401</v>
      </c>
      <c r="D24" s="1456"/>
      <c r="E24" s="788">
        <v>9</v>
      </c>
      <c r="F24" s="277"/>
      <c r="G24" s="267"/>
      <c r="H24" s="263"/>
      <c r="I24" s="263"/>
      <c r="J24" s="264"/>
      <c r="K24" s="265"/>
      <c r="L24" s="280"/>
    </row>
    <row r="25" spans="1:12" ht="22.5" customHeight="1" x14ac:dyDescent="0.2">
      <c r="A25" s="280"/>
      <c r="B25" s="283"/>
      <c r="C25" s="1453" t="s">
        <v>28</v>
      </c>
      <c r="D25" s="1453"/>
      <c r="E25" s="788">
        <v>10</v>
      </c>
      <c r="F25" s="277"/>
      <c r="G25" s="263"/>
      <c r="H25" s="263"/>
      <c r="I25" s="263"/>
      <c r="J25" s="264"/>
      <c r="K25" s="265"/>
      <c r="L25" s="280"/>
    </row>
    <row r="26" spans="1:12" x14ac:dyDescent="0.2">
      <c r="A26" s="280"/>
      <c r="B26" s="283"/>
      <c r="C26" s="1456" t="s">
        <v>25</v>
      </c>
      <c r="D26" s="1456"/>
      <c r="E26" s="788">
        <v>11</v>
      </c>
      <c r="F26" s="277"/>
      <c r="G26" s="263"/>
      <c r="H26" s="263"/>
      <c r="I26" s="263"/>
      <c r="J26" s="264"/>
      <c r="K26" s="265"/>
      <c r="L26" s="280"/>
    </row>
    <row r="27" spans="1:12" ht="12.75" customHeight="1" thickBot="1" x14ac:dyDescent="0.25">
      <c r="A27" s="280"/>
      <c r="B27" s="277"/>
      <c r="C27" s="285"/>
      <c r="D27" s="285"/>
      <c r="E27" s="788"/>
      <c r="F27" s="277"/>
      <c r="G27" s="263"/>
      <c r="H27" s="1460">
        <v>43132</v>
      </c>
      <c r="I27" s="1461"/>
      <c r="J27" s="1461"/>
      <c r="K27" s="267"/>
      <c r="L27" s="280"/>
    </row>
    <row r="28" spans="1:12" ht="13.5" customHeight="1" thickBot="1" x14ac:dyDescent="0.25">
      <c r="A28" s="280"/>
      <c r="B28" s="379"/>
      <c r="C28" s="1465" t="s">
        <v>12</v>
      </c>
      <c r="D28" s="1458"/>
      <c r="E28" s="789">
        <v>12</v>
      </c>
      <c r="F28" s="277"/>
      <c r="G28" s="263"/>
      <c r="H28" s="1461"/>
      <c r="I28" s="1461"/>
      <c r="J28" s="1461"/>
      <c r="K28" s="267"/>
      <c r="L28" s="280"/>
    </row>
    <row r="29" spans="1:12" ht="12.75" hidden="1" customHeight="1" x14ac:dyDescent="0.2">
      <c r="A29" s="280"/>
      <c r="B29" s="278"/>
      <c r="C29" s="1456" t="s">
        <v>45</v>
      </c>
      <c r="D29" s="1456"/>
      <c r="E29" s="788">
        <v>12</v>
      </c>
      <c r="F29" s="277"/>
      <c r="G29" s="263"/>
      <c r="H29" s="1461"/>
      <c r="I29" s="1461"/>
      <c r="J29" s="1461"/>
      <c r="K29" s="267"/>
      <c r="L29" s="280"/>
    </row>
    <row r="30" spans="1:12" ht="22.5" customHeight="1" x14ac:dyDescent="0.2">
      <c r="A30" s="280"/>
      <c r="B30" s="278"/>
      <c r="C30" s="1464" t="s">
        <v>403</v>
      </c>
      <c r="D30" s="1464"/>
      <c r="E30" s="788">
        <v>12</v>
      </c>
      <c r="F30" s="277"/>
      <c r="G30" s="263"/>
      <c r="H30" s="1461"/>
      <c r="I30" s="1461"/>
      <c r="J30" s="1461"/>
      <c r="K30" s="267"/>
      <c r="L30" s="280"/>
    </row>
    <row r="31" spans="1:12" ht="12.75" customHeight="1" thickBot="1" x14ac:dyDescent="0.25">
      <c r="A31" s="280"/>
      <c r="B31" s="283"/>
      <c r="C31" s="292"/>
      <c r="D31" s="292"/>
      <c r="E31" s="790"/>
      <c r="F31" s="277"/>
      <c r="G31" s="263"/>
      <c r="H31" s="1461"/>
      <c r="I31" s="1461"/>
      <c r="J31" s="1461"/>
      <c r="K31" s="267"/>
      <c r="L31" s="280"/>
    </row>
    <row r="32" spans="1:12" ht="13.5" customHeight="1" thickBot="1" x14ac:dyDescent="0.25">
      <c r="A32" s="280"/>
      <c r="B32" s="300"/>
      <c r="C32" s="286" t="s">
        <v>11</v>
      </c>
      <c r="D32" s="286"/>
      <c r="E32" s="789">
        <v>13</v>
      </c>
      <c r="F32" s="277"/>
      <c r="G32" s="263"/>
      <c r="H32" s="1461"/>
      <c r="I32" s="1461"/>
      <c r="J32" s="1461"/>
      <c r="K32" s="267"/>
      <c r="L32" s="280"/>
    </row>
    <row r="33" spans="1:12" ht="12.75" customHeight="1" x14ac:dyDescent="0.2">
      <c r="A33" s="280"/>
      <c r="B33" s="278"/>
      <c r="C33" s="1454" t="s">
        <v>18</v>
      </c>
      <c r="D33" s="1454"/>
      <c r="E33" s="788">
        <v>13</v>
      </c>
      <c r="F33" s="277"/>
      <c r="G33" s="263"/>
      <c r="H33" s="1461"/>
      <c r="I33" s="1461"/>
      <c r="J33" s="1461"/>
      <c r="K33" s="267"/>
      <c r="L33" s="280"/>
    </row>
    <row r="34" spans="1:12" ht="12.75" customHeight="1" x14ac:dyDescent="0.2">
      <c r="A34" s="280"/>
      <c r="B34" s="278"/>
      <c r="C34" s="1455" t="s">
        <v>8</v>
      </c>
      <c r="D34" s="1455"/>
      <c r="E34" s="788">
        <v>14</v>
      </c>
      <c r="F34" s="277"/>
      <c r="G34" s="263"/>
      <c r="H34" s="268"/>
      <c r="I34" s="268"/>
      <c r="J34" s="268"/>
      <c r="K34" s="267"/>
      <c r="L34" s="280"/>
    </row>
    <row r="35" spans="1:12" ht="12.75" customHeight="1" x14ac:dyDescent="0.2">
      <c r="A35" s="280"/>
      <c r="B35" s="278"/>
      <c r="C35" s="1455" t="s">
        <v>26</v>
      </c>
      <c r="D35" s="1455"/>
      <c r="E35" s="788">
        <v>14</v>
      </c>
      <c r="F35" s="277"/>
      <c r="G35" s="263"/>
      <c r="H35" s="268"/>
      <c r="I35" s="268"/>
      <c r="J35" s="268"/>
      <c r="K35" s="267"/>
      <c r="L35" s="280"/>
    </row>
    <row r="36" spans="1:12" ht="12.75" customHeight="1" x14ac:dyDescent="0.2">
      <c r="A36" s="280"/>
      <c r="B36" s="278"/>
      <c r="C36" s="1455" t="s">
        <v>6</v>
      </c>
      <c r="D36" s="1455"/>
      <c r="E36" s="788">
        <v>15</v>
      </c>
      <c r="F36" s="277"/>
      <c r="G36" s="263"/>
      <c r="H36" s="268"/>
      <c r="I36" s="268"/>
      <c r="J36" s="268"/>
      <c r="K36" s="267"/>
      <c r="L36" s="280"/>
    </row>
    <row r="37" spans="1:12" ht="12.75" customHeight="1" x14ac:dyDescent="0.2">
      <c r="A37" s="280"/>
      <c r="B37" s="278"/>
      <c r="C37" s="1454" t="s">
        <v>49</v>
      </c>
      <c r="D37" s="1454"/>
      <c r="E37" s="788">
        <v>16</v>
      </c>
      <c r="F37" s="277"/>
      <c r="G37" s="263"/>
      <c r="H37" s="268"/>
      <c r="I37" s="268"/>
      <c r="J37" s="268"/>
      <c r="K37" s="267"/>
      <c r="L37" s="280"/>
    </row>
    <row r="38" spans="1:12" ht="12.75" customHeight="1" x14ac:dyDescent="0.2">
      <c r="A38" s="280"/>
      <c r="B38" s="284"/>
      <c r="C38" s="1455" t="s">
        <v>14</v>
      </c>
      <c r="D38" s="1455"/>
      <c r="E38" s="788">
        <v>16</v>
      </c>
      <c r="F38" s="277"/>
      <c r="G38" s="263"/>
      <c r="H38" s="263"/>
      <c r="I38" s="263"/>
      <c r="J38" s="264"/>
      <c r="K38" s="265"/>
      <c r="L38" s="280"/>
    </row>
    <row r="39" spans="1:12" ht="12.75" customHeight="1" x14ac:dyDescent="0.2">
      <c r="A39" s="280"/>
      <c r="B39" s="278"/>
      <c r="C39" s="1456" t="s">
        <v>31</v>
      </c>
      <c r="D39" s="1456"/>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462" t="s">
        <v>29</v>
      </c>
      <c r="D41" s="1458"/>
      <c r="E41" s="789">
        <v>18</v>
      </c>
      <c r="F41" s="277"/>
      <c r="G41" s="263"/>
      <c r="H41" s="263"/>
      <c r="I41" s="263"/>
      <c r="J41" s="269"/>
      <c r="K41" s="269"/>
      <c r="L41" s="280"/>
    </row>
    <row r="42" spans="1:12" x14ac:dyDescent="0.2">
      <c r="A42" s="280"/>
      <c r="B42" s="280"/>
      <c r="C42" s="1456" t="s">
        <v>30</v>
      </c>
      <c r="D42" s="1456"/>
      <c r="E42" s="788">
        <v>18</v>
      </c>
      <c r="F42" s="277"/>
      <c r="G42" s="263"/>
      <c r="H42" s="263"/>
      <c r="I42" s="263"/>
      <c r="J42" s="270"/>
      <c r="K42" s="270"/>
      <c r="L42" s="280"/>
    </row>
    <row r="43" spans="1:12" x14ac:dyDescent="0.2">
      <c r="A43" s="280"/>
      <c r="B43" s="284"/>
      <c r="C43" s="1456" t="s">
        <v>0</v>
      </c>
      <c r="D43" s="1456"/>
      <c r="E43" s="788">
        <v>19</v>
      </c>
      <c r="F43" s="277"/>
      <c r="G43" s="263"/>
      <c r="H43" s="263"/>
      <c r="I43" s="263"/>
      <c r="J43" s="271"/>
      <c r="K43" s="272"/>
      <c r="L43" s="280"/>
    </row>
    <row r="44" spans="1:12" x14ac:dyDescent="0.2">
      <c r="A44" s="280"/>
      <c r="B44" s="284"/>
      <c r="C44" s="1456" t="s">
        <v>16</v>
      </c>
      <c r="D44" s="1456"/>
      <c r="E44" s="788">
        <v>19</v>
      </c>
      <c r="F44" s="277"/>
      <c r="G44" s="263"/>
      <c r="H44" s="263"/>
      <c r="I44" s="263"/>
      <c r="J44" s="271"/>
      <c r="K44" s="272"/>
      <c r="L44" s="280"/>
    </row>
    <row r="45" spans="1:12" x14ac:dyDescent="0.2">
      <c r="A45" s="280"/>
      <c r="B45" s="284"/>
      <c r="C45" s="1456" t="s">
        <v>1</v>
      </c>
      <c r="D45" s="1456"/>
      <c r="E45" s="791">
        <v>19</v>
      </c>
      <c r="F45" s="287"/>
      <c r="G45" s="273"/>
      <c r="H45" s="274"/>
      <c r="I45" s="273"/>
      <c r="J45" s="273"/>
      <c r="K45" s="273"/>
      <c r="L45" s="280"/>
    </row>
    <row r="46" spans="1:12" x14ac:dyDescent="0.2">
      <c r="A46" s="280"/>
      <c r="B46" s="284"/>
      <c r="C46" s="1456" t="s">
        <v>22</v>
      </c>
      <c r="D46" s="1456"/>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457" t="s">
        <v>38</v>
      </c>
      <c r="D48" s="1458"/>
      <c r="E48" s="787">
        <v>20</v>
      </c>
      <c r="F48" s="279"/>
      <c r="G48" s="271"/>
      <c r="H48" s="274"/>
      <c r="I48" s="271"/>
      <c r="J48" s="271"/>
      <c r="K48" s="272"/>
      <c r="L48" s="280"/>
    </row>
    <row r="49" spans="1:12" x14ac:dyDescent="0.2">
      <c r="A49" s="280"/>
      <c r="B49" s="280"/>
      <c r="C49" s="1456" t="s">
        <v>47</v>
      </c>
      <c r="D49" s="1456"/>
      <c r="E49" s="791">
        <v>20</v>
      </c>
      <c r="F49" s="279"/>
      <c r="G49" s="271"/>
      <c r="H49" s="274"/>
      <c r="I49" s="271"/>
      <c r="J49" s="271"/>
      <c r="K49" s="272"/>
      <c r="L49" s="280"/>
    </row>
    <row r="50" spans="1:12" ht="12.75" customHeight="1" x14ac:dyDescent="0.2">
      <c r="A50" s="280"/>
      <c r="B50" s="283"/>
      <c r="C50" s="1453" t="s">
        <v>411</v>
      </c>
      <c r="D50" s="1453"/>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84">
        <v>43160</v>
      </c>
      <c r="E57" s="858"/>
      <c r="F57" s="781"/>
      <c r="G57" s="271"/>
      <c r="H57" s="274"/>
      <c r="I57" s="271"/>
      <c r="J57" s="271"/>
      <c r="K57" s="272"/>
      <c r="L57" s="280"/>
    </row>
    <row r="58" spans="1:12" ht="22.5" customHeight="1" x14ac:dyDescent="0.2">
      <c r="A58" s="280"/>
      <c r="B58" s="783" t="s">
        <v>382</v>
      </c>
      <c r="C58" s="364"/>
      <c r="D58" s="984">
        <v>43179</v>
      </c>
      <c r="E58" s="858"/>
      <c r="F58" s="365"/>
      <c r="G58" s="271"/>
      <c r="H58" s="274"/>
      <c r="I58" s="271"/>
      <c r="J58" s="271"/>
      <c r="K58" s="272"/>
      <c r="L58" s="280"/>
    </row>
    <row r="59" spans="1:12" s="137" customFormat="1" ht="28.5" customHeight="1" x14ac:dyDescent="0.2">
      <c r="A59" s="282"/>
      <c r="B59" s="1463"/>
      <c r="C59" s="1463"/>
      <c r="D59" s="1463"/>
      <c r="E59" s="792"/>
      <c r="F59" s="278"/>
      <c r="G59" s="275"/>
      <c r="H59" s="275"/>
      <c r="I59" s="275"/>
      <c r="J59" s="275"/>
      <c r="K59" s="275"/>
      <c r="L59" s="282"/>
    </row>
    <row r="60" spans="1:12" ht="7.5" customHeight="1" x14ac:dyDescent="0.2">
      <c r="A60" s="280"/>
      <c r="B60" s="1463"/>
      <c r="C60" s="1463"/>
      <c r="D60" s="1463"/>
      <c r="E60" s="796"/>
      <c r="F60" s="281"/>
      <c r="G60" s="281"/>
      <c r="H60" s="281"/>
      <c r="I60" s="281"/>
      <c r="J60" s="281"/>
      <c r="K60" s="281"/>
      <c r="L60" s="281"/>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68" t="s">
        <v>43</v>
      </c>
      <c r="G1" s="1468"/>
      <c r="H1" s="1468"/>
      <c r="I1" s="4"/>
      <c r="J1" s="4"/>
      <c r="K1" s="4"/>
      <c r="L1" s="4"/>
      <c r="M1" s="4"/>
      <c r="N1" s="4"/>
      <c r="O1" s="4"/>
    </row>
    <row r="2" spans="1:15" ht="13.5" customHeight="1" x14ac:dyDescent="0.2">
      <c r="A2" s="2"/>
      <c r="B2" s="218"/>
      <c r="C2" s="1473"/>
      <c r="D2" s="1473"/>
      <c r="E2" s="1473"/>
      <c r="F2" s="1473"/>
      <c r="G2" s="1473"/>
      <c r="H2" s="4"/>
      <c r="I2" s="4"/>
      <c r="J2" s="4"/>
      <c r="K2" s="4"/>
      <c r="L2" s="4"/>
      <c r="M2" s="4"/>
      <c r="N2" s="4"/>
      <c r="O2" s="4"/>
    </row>
    <row r="3" spans="1:15" x14ac:dyDescent="0.2">
      <c r="A3" s="2"/>
      <c r="B3" s="219"/>
      <c r="C3" s="1473"/>
      <c r="D3" s="1473"/>
      <c r="E3" s="1473"/>
      <c r="F3" s="1473"/>
      <c r="G3" s="1473"/>
      <c r="H3" s="1"/>
      <c r="I3" s="4"/>
      <c r="J3" s="4"/>
      <c r="K3" s="4"/>
      <c r="L3" s="4"/>
      <c r="M3" s="4"/>
      <c r="N3" s="4"/>
      <c r="O3" s="2"/>
    </row>
    <row r="4" spans="1:15" ht="12.75" customHeight="1" x14ac:dyDescent="0.2">
      <c r="A4" s="2"/>
      <c r="B4" s="221"/>
      <c r="C4" s="1466" t="s">
        <v>48</v>
      </c>
      <c r="D4" s="1467"/>
      <c r="E4" s="1467"/>
      <c r="F4" s="1467"/>
      <c r="G4" s="1467"/>
      <c r="H4" s="1467"/>
      <c r="I4" s="4"/>
      <c r="J4" s="4"/>
      <c r="K4" s="4"/>
      <c r="L4" s="4"/>
      <c r="M4" s="17"/>
      <c r="N4" s="4"/>
      <c r="O4" s="2"/>
    </row>
    <row r="5" spans="1:15" s="7" customFormat="1" ht="16.5" customHeight="1" x14ac:dyDescent="0.2">
      <c r="A5" s="6"/>
      <c r="B5" s="220"/>
      <c r="C5" s="1467"/>
      <c r="D5" s="1467"/>
      <c r="E5" s="1467"/>
      <c r="F5" s="1467"/>
      <c r="G5" s="1467"/>
      <c r="H5" s="1467"/>
      <c r="I5" s="4"/>
      <c r="J5" s="4"/>
      <c r="K5" s="4"/>
      <c r="L5" s="4"/>
      <c r="M5" s="17"/>
      <c r="N5" s="4"/>
      <c r="O5" s="6"/>
    </row>
    <row r="6" spans="1:15" ht="11.25" customHeight="1" x14ac:dyDescent="0.2">
      <c r="A6" s="2"/>
      <c r="B6" s="221"/>
      <c r="C6" s="1467"/>
      <c r="D6" s="1467"/>
      <c r="E6" s="1467"/>
      <c r="F6" s="1467"/>
      <c r="G6" s="1467"/>
      <c r="H6" s="1467"/>
      <c r="I6" s="4"/>
      <c r="J6" s="4"/>
      <c r="K6" s="4"/>
      <c r="L6" s="4"/>
      <c r="M6" s="17"/>
      <c r="N6" s="4"/>
      <c r="O6" s="2"/>
    </row>
    <row r="7" spans="1:15" ht="11.25" customHeight="1" x14ac:dyDescent="0.2">
      <c r="A7" s="2"/>
      <c r="B7" s="221"/>
      <c r="C7" s="1467"/>
      <c r="D7" s="1467"/>
      <c r="E7" s="1467"/>
      <c r="F7" s="1467"/>
      <c r="G7" s="1467"/>
      <c r="H7" s="1467"/>
      <c r="I7" s="4"/>
      <c r="J7" s="4"/>
      <c r="K7" s="4"/>
      <c r="L7" s="4"/>
      <c r="M7" s="17"/>
      <c r="N7" s="4"/>
      <c r="O7" s="2"/>
    </row>
    <row r="8" spans="1:15" ht="117" customHeight="1" x14ac:dyDescent="0.2">
      <c r="A8" s="2"/>
      <c r="B8" s="221"/>
      <c r="C8" s="1467"/>
      <c r="D8" s="1467"/>
      <c r="E8" s="1467"/>
      <c r="F8" s="1467"/>
      <c r="G8" s="1467"/>
      <c r="H8" s="1467"/>
      <c r="I8" s="4"/>
      <c r="J8" s="4"/>
      <c r="K8" s="4"/>
      <c r="L8" s="4"/>
      <c r="M8" s="17"/>
      <c r="N8" s="4"/>
      <c r="O8" s="2"/>
    </row>
    <row r="9" spans="1:15" ht="10.5" customHeight="1" x14ac:dyDescent="0.2">
      <c r="A9" s="2"/>
      <c r="B9" s="221"/>
      <c r="C9" s="1467"/>
      <c r="D9" s="1467"/>
      <c r="E9" s="1467"/>
      <c r="F9" s="1467"/>
      <c r="G9" s="1467"/>
      <c r="H9" s="1467"/>
      <c r="I9" s="4"/>
      <c r="J9" s="4"/>
      <c r="K9" s="4"/>
      <c r="L9" s="4"/>
      <c r="M9" s="17"/>
      <c r="N9" s="3"/>
      <c r="O9" s="2"/>
    </row>
    <row r="10" spans="1:15" ht="11.25" customHeight="1" x14ac:dyDescent="0.2">
      <c r="A10" s="2"/>
      <c r="B10" s="221"/>
      <c r="C10" s="1467"/>
      <c r="D10" s="1467"/>
      <c r="E10" s="1467"/>
      <c r="F10" s="1467"/>
      <c r="G10" s="1467"/>
      <c r="H10" s="1467"/>
      <c r="I10" s="4"/>
      <c r="J10" s="4"/>
      <c r="K10" s="4"/>
      <c r="L10" s="4"/>
      <c r="M10" s="17"/>
      <c r="N10" s="3"/>
      <c r="O10" s="2"/>
    </row>
    <row r="11" spans="1:15" ht="3.75" customHeight="1" x14ac:dyDescent="0.2">
      <c r="A11" s="2"/>
      <c r="B11" s="221"/>
      <c r="C11" s="1467"/>
      <c r="D11" s="1467"/>
      <c r="E11" s="1467"/>
      <c r="F11" s="1467"/>
      <c r="G11" s="1467"/>
      <c r="H11" s="1467"/>
      <c r="I11" s="4"/>
      <c r="J11" s="4"/>
      <c r="K11" s="4"/>
      <c r="L11" s="4"/>
      <c r="M11" s="17"/>
      <c r="N11" s="3"/>
      <c r="O11" s="2"/>
    </row>
    <row r="12" spans="1:15" ht="11.25" customHeight="1" x14ac:dyDescent="0.2">
      <c r="A12" s="2"/>
      <c r="B12" s="221"/>
      <c r="C12" s="1467"/>
      <c r="D12" s="1467"/>
      <c r="E12" s="1467"/>
      <c r="F12" s="1467"/>
      <c r="G12" s="1467"/>
      <c r="H12" s="1467"/>
      <c r="I12" s="4"/>
      <c r="J12" s="4"/>
      <c r="K12" s="4"/>
      <c r="L12" s="4"/>
      <c r="M12" s="17"/>
      <c r="N12" s="3"/>
      <c r="O12" s="2"/>
    </row>
    <row r="13" spans="1:15" ht="11.25" customHeight="1" x14ac:dyDescent="0.2">
      <c r="A13" s="2"/>
      <c r="B13" s="221"/>
      <c r="C13" s="1467"/>
      <c r="D13" s="1467"/>
      <c r="E13" s="1467"/>
      <c r="F13" s="1467"/>
      <c r="G13" s="1467"/>
      <c r="H13" s="1467"/>
      <c r="I13" s="4"/>
      <c r="J13" s="4"/>
      <c r="K13" s="4"/>
      <c r="L13" s="4"/>
      <c r="M13" s="17"/>
      <c r="N13" s="3"/>
      <c r="O13" s="2"/>
    </row>
    <row r="14" spans="1:15" ht="15.75" customHeight="1" x14ac:dyDescent="0.2">
      <c r="A14" s="2"/>
      <c r="B14" s="221"/>
      <c r="C14" s="1467"/>
      <c r="D14" s="1467"/>
      <c r="E14" s="1467"/>
      <c r="F14" s="1467"/>
      <c r="G14" s="1467"/>
      <c r="H14" s="1467"/>
      <c r="I14" s="4"/>
      <c r="J14" s="4"/>
      <c r="K14" s="4"/>
      <c r="L14" s="4"/>
      <c r="M14" s="17"/>
      <c r="N14" s="3"/>
      <c r="O14" s="2"/>
    </row>
    <row r="15" spans="1:15" ht="22.5" customHeight="1" x14ac:dyDescent="0.2">
      <c r="A15" s="2"/>
      <c r="B15" s="221"/>
      <c r="C15" s="1467"/>
      <c r="D15" s="1467"/>
      <c r="E15" s="1467"/>
      <c r="F15" s="1467"/>
      <c r="G15" s="1467"/>
      <c r="H15" s="1467"/>
      <c r="I15" s="4"/>
      <c r="J15" s="4"/>
      <c r="K15" s="4"/>
      <c r="L15" s="4"/>
      <c r="M15" s="17"/>
      <c r="N15" s="3"/>
      <c r="O15" s="2"/>
    </row>
    <row r="16" spans="1:15" ht="11.25" customHeight="1" x14ac:dyDescent="0.2">
      <c r="A16" s="2"/>
      <c r="B16" s="221"/>
      <c r="C16" s="1467"/>
      <c r="D16" s="1467"/>
      <c r="E16" s="1467"/>
      <c r="F16" s="1467"/>
      <c r="G16" s="1467"/>
      <c r="H16" s="1467"/>
      <c r="I16" s="4"/>
      <c r="J16" s="4"/>
      <c r="K16" s="4"/>
      <c r="L16" s="4"/>
      <c r="M16" s="17"/>
      <c r="N16" s="3"/>
      <c r="O16" s="2"/>
    </row>
    <row r="17" spans="1:15" ht="11.25" customHeight="1" x14ac:dyDescent="0.2">
      <c r="A17" s="2"/>
      <c r="B17" s="221"/>
      <c r="C17" s="1467"/>
      <c r="D17" s="1467"/>
      <c r="E17" s="1467"/>
      <c r="F17" s="1467"/>
      <c r="G17" s="1467"/>
      <c r="H17" s="1467"/>
      <c r="I17" s="4"/>
      <c r="J17" s="4"/>
      <c r="K17" s="4"/>
      <c r="L17" s="4"/>
      <c r="M17" s="17"/>
      <c r="N17" s="3"/>
      <c r="O17" s="2"/>
    </row>
    <row r="18" spans="1:15" ht="11.25" customHeight="1" x14ac:dyDescent="0.2">
      <c r="A18" s="2"/>
      <c r="B18" s="221"/>
      <c r="C18" s="1467"/>
      <c r="D18" s="1467"/>
      <c r="E18" s="1467"/>
      <c r="F18" s="1467"/>
      <c r="G18" s="1467"/>
      <c r="H18" s="1467"/>
      <c r="I18" s="5"/>
      <c r="J18" s="5"/>
      <c r="K18" s="5"/>
      <c r="L18" s="5"/>
      <c r="M18" s="5"/>
      <c r="N18" s="3"/>
      <c r="O18" s="2"/>
    </row>
    <row r="19" spans="1:15" ht="11.25" customHeight="1" x14ac:dyDescent="0.2">
      <c r="A19" s="2"/>
      <c r="B19" s="221"/>
      <c r="C19" s="1467"/>
      <c r="D19" s="1467"/>
      <c r="E19" s="1467"/>
      <c r="F19" s="1467"/>
      <c r="G19" s="1467"/>
      <c r="H19" s="1467"/>
      <c r="I19" s="18"/>
      <c r="J19" s="18"/>
      <c r="K19" s="18"/>
      <c r="L19" s="18"/>
      <c r="M19" s="18"/>
      <c r="N19" s="3"/>
      <c r="O19" s="2"/>
    </row>
    <row r="20" spans="1:15" ht="11.25" customHeight="1" x14ac:dyDescent="0.2">
      <c r="A20" s="2"/>
      <c r="B20" s="221"/>
      <c r="C20" s="1467"/>
      <c r="D20" s="1467"/>
      <c r="E20" s="1467"/>
      <c r="F20" s="1467"/>
      <c r="G20" s="1467"/>
      <c r="H20" s="1467"/>
      <c r="I20" s="11"/>
      <c r="J20" s="11"/>
      <c r="K20" s="11"/>
      <c r="L20" s="11"/>
      <c r="M20" s="11"/>
      <c r="N20" s="3"/>
      <c r="O20" s="2"/>
    </row>
    <row r="21" spans="1:15" ht="11.25" customHeight="1" x14ac:dyDescent="0.2">
      <c r="A21" s="2"/>
      <c r="B21" s="221"/>
      <c r="C21" s="1467"/>
      <c r="D21" s="1467"/>
      <c r="E21" s="1467"/>
      <c r="F21" s="1467"/>
      <c r="G21" s="1467"/>
      <c r="H21" s="1467"/>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413</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476" t="s">
        <v>46</v>
      </c>
      <c r="J31" s="1476"/>
      <c r="K31" s="1471">
        <f>+capa!H27</f>
        <v>43132</v>
      </c>
      <c r="L31" s="1472"/>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469" t="s">
        <v>408</v>
      </c>
      <c r="J33" s="1470"/>
      <c r="K33" s="1470"/>
      <c r="L33" s="1470"/>
      <c r="M33" s="472"/>
      <c r="N33" s="310"/>
      <c r="O33" s="2"/>
    </row>
    <row r="34" spans="1:15" s="92" customFormat="1" ht="14.25" customHeight="1" x14ac:dyDescent="0.2">
      <c r="A34" s="2"/>
      <c r="B34" s="221"/>
      <c r="C34" s="9"/>
      <c r="D34" s="13"/>
      <c r="E34" s="15"/>
      <c r="F34" s="13"/>
      <c r="G34" s="980"/>
      <c r="H34" s="13"/>
      <c r="I34" s="178"/>
      <c r="J34" s="979"/>
      <c r="K34" s="979"/>
      <c r="L34" s="979"/>
      <c r="M34" s="472"/>
      <c r="N34" s="310"/>
      <c r="O34" s="2"/>
    </row>
    <row r="35" spans="1:15" s="92" customFormat="1" ht="20.25" customHeight="1" x14ac:dyDescent="0.2">
      <c r="A35" s="2"/>
      <c r="B35" s="221"/>
      <c r="C35" s="171"/>
      <c r="D35" s="13"/>
      <c r="E35" s="981"/>
      <c r="F35" s="11"/>
      <c r="G35" s="980"/>
      <c r="H35" s="11"/>
      <c r="I35" s="1479" t="s">
        <v>410</v>
      </c>
      <c r="J35" s="1479"/>
      <c r="K35" s="1479"/>
      <c r="L35" s="1479"/>
      <c r="M35" s="472"/>
      <c r="N35" s="311"/>
      <c r="O35" s="2"/>
    </row>
    <row r="36" spans="1:15" s="92" customFormat="1" ht="12.75" customHeight="1" x14ac:dyDescent="0.2">
      <c r="A36" s="2"/>
      <c r="B36" s="221"/>
      <c r="C36" s="171"/>
      <c r="D36" s="13"/>
      <c r="E36" s="981"/>
      <c r="F36" s="11"/>
      <c r="G36" s="980"/>
      <c r="H36" s="11"/>
      <c r="I36" s="976" t="s">
        <v>409</v>
      </c>
      <c r="J36" s="976"/>
      <c r="K36" s="976"/>
      <c r="L36" s="976"/>
      <c r="M36" s="472"/>
      <c r="N36" s="311"/>
      <c r="O36" s="2"/>
    </row>
    <row r="37" spans="1:15" s="92" customFormat="1" ht="12.75" customHeight="1" x14ac:dyDescent="0.2">
      <c r="A37" s="2"/>
      <c r="B37" s="221"/>
      <c r="C37" s="171"/>
      <c r="D37" s="13"/>
      <c r="E37" s="981"/>
      <c r="F37" s="11"/>
      <c r="G37" s="980"/>
      <c r="H37" s="11"/>
      <c r="I37" s="1480" t="s">
        <v>412</v>
      </c>
      <c r="J37" s="1480"/>
      <c r="K37" s="1480"/>
      <c r="L37" s="1480"/>
      <c r="M37" s="472"/>
      <c r="N37" s="311"/>
      <c r="O37" s="2"/>
    </row>
    <row r="38" spans="1:15" s="92" customFormat="1" ht="20.25" customHeight="1" x14ac:dyDescent="0.2">
      <c r="A38" s="2"/>
      <c r="B38" s="221"/>
      <c r="C38" s="9"/>
      <c r="D38" s="13"/>
      <c r="E38" s="15"/>
      <c r="F38" s="13"/>
      <c r="G38" s="366"/>
      <c r="H38" s="13"/>
      <c r="I38" s="1477" t="s">
        <v>464</v>
      </c>
      <c r="J38" s="1477"/>
      <c r="K38" s="1477"/>
      <c r="L38" s="976"/>
      <c r="M38" s="472"/>
      <c r="N38" s="310"/>
      <c r="O38" s="2"/>
    </row>
    <row r="39" spans="1:15" ht="19.5" customHeight="1" x14ac:dyDescent="0.2">
      <c r="A39" s="2"/>
      <c r="B39" s="221"/>
      <c r="C39" s="12"/>
      <c r="D39" s="13"/>
      <c r="E39" s="8"/>
      <c r="F39" s="11"/>
      <c r="G39" s="10"/>
      <c r="H39" s="11"/>
      <c r="I39" s="1477" t="s">
        <v>495</v>
      </c>
      <c r="J39" s="1477"/>
      <c r="K39" s="1477"/>
      <c r="L39" s="1477"/>
      <c r="M39" s="472"/>
      <c r="N39" s="311"/>
      <c r="O39" s="2"/>
    </row>
    <row r="40" spans="1:15" ht="14.25" customHeight="1" x14ac:dyDescent="0.2">
      <c r="A40" s="2"/>
      <c r="B40" s="221"/>
      <c r="C40" s="12"/>
      <c r="D40" s="13"/>
      <c r="E40" s="8"/>
      <c r="F40" s="11"/>
      <c r="G40" s="10"/>
      <c r="H40" s="11"/>
      <c r="I40" s="976"/>
      <c r="J40" s="976"/>
      <c r="K40" s="976"/>
      <c r="L40" s="976"/>
      <c r="M40" s="472"/>
      <c r="N40" s="311"/>
      <c r="O40" s="2"/>
    </row>
    <row r="41" spans="1:15" ht="12.75" customHeight="1" x14ac:dyDescent="0.2">
      <c r="A41" s="2"/>
      <c r="B41" s="221"/>
      <c r="C41" s="12"/>
      <c r="D41" s="13"/>
      <c r="E41" s="8"/>
      <c r="F41" s="11"/>
      <c r="G41" s="10"/>
      <c r="H41" s="11"/>
      <c r="I41" s="1478" t="s">
        <v>51</v>
      </c>
      <c r="J41" s="1478"/>
      <c r="K41" s="1478"/>
      <c r="L41" s="1478"/>
      <c r="M41" s="472"/>
      <c r="N41" s="311"/>
      <c r="O41" s="2"/>
    </row>
    <row r="42" spans="1:15" ht="14.25" customHeight="1" x14ac:dyDescent="0.2">
      <c r="A42" s="2"/>
      <c r="B42" s="221"/>
      <c r="C42" s="9"/>
      <c r="D42" s="13"/>
      <c r="E42" s="15"/>
      <c r="F42" s="13"/>
      <c r="G42" s="10"/>
      <c r="H42" s="13"/>
      <c r="I42" s="977"/>
      <c r="J42" s="977"/>
      <c r="K42" s="977"/>
      <c r="L42" s="977"/>
      <c r="M42" s="472"/>
      <c r="N42" s="310"/>
      <c r="O42" s="2"/>
    </row>
    <row r="43" spans="1:15" ht="15" customHeight="1" x14ac:dyDescent="0.2">
      <c r="A43" s="2"/>
      <c r="B43" s="221"/>
      <c r="C43" s="12"/>
      <c r="D43" s="13"/>
      <c r="E43" s="8"/>
      <c r="F43" s="11"/>
      <c r="G43" s="10"/>
      <c r="H43" s="11"/>
      <c r="I43" s="975" t="s">
        <v>23</v>
      </c>
      <c r="J43" s="975"/>
      <c r="K43" s="975"/>
      <c r="L43" s="975"/>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476" t="s">
        <v>19</v>
      </c>
      <c r="J45" s="1476"/>
      <c r="K45" s="1476"/>
      <c r="L45" s="1476"/>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4"/>
      <c r="H47" s="558"/>
      <c r="I47" s="1475" t="s">
        <v>10</v>
      </c>
      <c r="J47" s="1475"/>
      <c r="K47" s="1475"/>
      <c r="L47" s="1475"/>
      <c r="M47" s="472"/>
      <c r="N47" s="311"/>
      <c r="O47" s="2"/>
    </row>
    <row r="48" spans="1:15" ht="12.75" customHeight="1" x14ac:dyDescent="0.2">
      <c r="A48" s="2"/>
      <c r="B48" s="221"/>
      <c r="C48" s="9"/>
      <c r="D48" s="13"/>
      <c r="E48" s="15"/>
      <c r="F48" s="978"/>
      <c r="G48" s="884"/>
      <c r="H48" s="978"/>
      <c r="I48" s="472"/>
      <c r="J48" s="472"/>
      <c r="K48" s="472"/>
      <c r="L48" s="472"/>
      <c r="M48" s="472"/>
      <c r="N48" s="310"/>
      <c r="O48" s="2"/>
    </row>
    <row r="49" spans="1:15" ht="30.75" customHeight="1" x14ac:dyDescent="0.2">
      <c r="A49" s="2"/>
      <c r="B49" s="221"/>
      <c r="C49" s="9"/>
      <c r="D49" s="13"/>
      <c r="E49" s="15"/>
      <c r="F49" s="978"/>
      <c r="G49" s="884"/>
      <c r="H49" s="978"/>
      <c r="I49" s="472"/>
      <c r="J49" s="472"/>
      <c r="K49" s="472"/>
      <c r="L49" s="472"/>
      <c r="M49" s="472"/>
      <c r="N49" s="310"/>
      <c r="O49" s="2"/>
    </row>
    <row r="50" spans="1:15" ht="20.25" customHeight="1" x14ac:dyDescent="0.2">
      <c r="A50" s="2"/>
      <c r="B50" s="221"/>
      <c r="C50" s="780"/>
      <c r="D50" s="13"/>
      <c r="E50" s="8"/>
      <c r="F50" s="558"/>
      <c r="G50" s="884"/>
      <c r="H50" s="558"/>
      <c r="I50" s="472"/>
      <c r="J50" s="472"/>
      <c r="K50" s="472"/>
      <c r="L50" s="472"/>
      <c r="M50" s="472"/>
      <c r="N50" s="311"/>
      <c r="O50" s="2"/>
    </row>
    <row r="51" spans="1:15" x14ac:dyDescent="0.2">
      <c r="A51" s="2"/>
      <c r="B51" s="362">
        <v>2</v>
      </c>
      <c r="C51" s="1474">
        <v>43132</v>
      </c>
      <c r="D51" s="1474"/>
      <c r="E51" s="1474"/>
      <c r="F51" s="1474"/>
      <c r="G51" s="1474"/>
      <c r="H51" s="147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1" t="s">
        <v>297</v>
      </c>
      <c r="C1" s="1482"/>
      <c r="D1" s="1482"/>
      <c r="E1" s="1482"/>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83" t="s">
        <v>54</v>
      </c>
      <c r="D3" s="1483"/>
      <c r="E3" s="1483"/>
      <c r="F3" s="1483"/>
      <c r="G3" s="1483"/>
      <c r="H3" s="1483"/>
      <c r="I3" s="1483"/>
      <c r="J3" s="1483"/>
      <c r="K3" s="1483"/>
      <c r="L3" s="1483"/>
      <c r="M3" s="1483"/>
      <c r="N3" s="325"/>
      <c r="O3" s="31"/>
    </row>
    <row r="4" spans="1:15" s="32" customFormat="1" ht="11.25" x14ac:dyDescent="0.2">
      <c r="A4" s="29"/>
      <c r="B4" s="30"/>
      <c r="C4" s="1483"/>
      <c r="D4" s="1483"/>
      <c r="E4" s="1483"/>
      <c r="F4" s="1483"/>
      <c r="G4" s="1483"/>
      <c r="H4" s="1483"/>
      <c r="I4" s="1483"/>
      <c r="J4" s="1483"/>
      <c r="K4" s="1483"/>
      <c r="L4" s="1483"/>
      <c r="M4" s="1483"/>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84" t="s">
        <v>414</v>
      </c>
      <c r="E6" s="1484"/>
      <c r="F6" s="1484"/>
      <c r="G6" s="1484"/>
      <c r="H6" s="1484"/>
      <c r="I6" s="1484"/>
      <c r="J6" s="1484"/>
      <c r="K6" s="1484"/>
      <c r="L6" s="1484"/>
      <c r="M6" s="1484"/>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86" t="s">
        <v>415</v>
      </c>
      <c r="E8" s="1484"/>
      <c r="F8" s="1484"/>
      <c r="G8" s="1484"/>
      <c r="H8" s="1484"/>
      <c r="I8" s="1484"/>
      <c r="J8" s="1484"/>
      <c r="K8" s="1484"/>
      <c r="L8" s="1484"/>
      <c r="M8" s="1484"/>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85" t="s">
        <v>416</v>
      </c>
      <c r="E10" s="1485"/>
      <c r="F10" s="1485"/>
      <c r="G10" s="1485"/>
      <c r="H10" s="1485"/>
      <c r="I10" s="1485"/>
      <c r="J10" s="1485"/>
      <c r="K10" s="1485"/>
      <c r="L10" s="1485"/>
      <c r="M10" s="1485"/>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84" t="s">
        <v>417</v>
      </c>
      <c r="E12" s="1484"/>
      <c r="F12" s="1484"/>
      <c r="G12" s="1484"/>
      <c r="H12" s="1484"/>
      <c r="I12" s="1484"/>
      <c r="J12" s="1484"/>
      <c r="K12" s="1484"/>
      <c r="L12" s="1484"/>
      <c r="M12" s="1484"/>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84" t="s">
        <v>418</v>
      </c>
      <c r="E14" s="1484"/>
      <c r="F14" s="1484"/>
      <c r="G14" s="1484"/>
      <c r="H14" s="1484"/>
      <c r="I14" s="1484"/>
      <c r="J14" s="1484"/>
      <c r="K14" s="1484"/>
      <c r="L14" s="1484"/>
      <c r="M14" s="1484"/>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84" t="s">
        <v>419</v>
      </c>
      <c r="E16" s="1484"/>
      <c r="F16" s="1484"/>
      <c r="G16" s="1484"/>
      <c r="H16" s="1484"/>
      <c r="I16" s="1484"/>
      <c r="J16" s="1484"/>
      <c r="K16" s="1484"/>
      <c r="L16" s="1484"/>
      <c r="M16" s="1484"/>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86" t="s">
        <v>420</v>
      </c>
      <c r="E18" s="1484"/>
      <c r="F18" s="1484"/>
      <c r="G18" s="1484"/>
      <c r="H18" s="1484"/>
      <c r="I18" s="1484"/>
      <c r="J18" s="1484"/>
      <c r="K18" s="1484"/>
      <c r="L18" s="1484"/>
      <c r="M18" s="1484"/>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84" t="s">
        <v>421</v>
      </c>
      <c r="E20" s="1484"/>
      <c r="F20" s="1484"/>
      <c r="G20" s="1484"/>
      <c r="H20" s="1484"/>
      <c r="I20" s="1484"/>
      <c r="J20" s="1484"/>
      <c r="K20" s="1484"/>
      <c r="L20" s="1484"/>
      <c r="M20" s="1484"/>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84" t="s">
        <v>422</v>
      </c>
      <c r="E22" s="1484"/>
      <c r="F22" s="1484"/>
      <c r="G22" s="1484"/>
      <c r="H22" s="1484"/>
      <c r="I22" s="1484"/>
      <c r="J22" s="1484"/>
      <c r="K22" s="1484"/>
      <c r="L22" s="1484"/>
      <c r="M22" s="1484"/>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84" t="s">
        <v>284</v>
      </c>
      <c r="E24" s="1484"/>
      <c r="F24" s="1484"/>
      <c r="G24" s="1484"/>
      <c r="H24" s="1484"/>
      <c r="I24" s="1484"/>
      <c r="J24" s="1484"/>
      <c r="K24" s="1484"/>
      <c r="L24" s="1484"/>
      <c r="M24" s="1484"/>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89" t="s">
        <v>393</v>
      </c>
      <c r="E26" s="1489"/>
      <c r="F26" s="1489"/>
      <c r="G26" s="1489"/>
      <c r="H26" s="1489"/>
      <c r="I26" s="1489"/>
      <c r="J26" s="1489"/>
      <c r="K26" s="1489"/>
      <c r="L26" s="1489"/>
      <c r="M26" s="1489"/>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84" t="s">
        <v>53</v>
      </c>
      <c r="E28" s="1492"/>
      <c r="F28" s="1492"/>
      <c r="G28" s="1492"/>
      <c r="H28" s="1492"/>
      <c r="I28" s="1492"/>
      <c r="J28" s="1492"/>
      <c r="K28" s="1492"/>
      <c r="L28" s="1492"/>
      <c r="M28" s="1492"/>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84" t="s">
        <v>52</v>
      </c>
      <c r="E30" s="1492"/>
      <c r="F30" s="1492"/>
      <c r="G30" s="1492"/>
      <c r="H30" s="1492"/>
      <c r="I30" s="1492"/>
      <c r="J30" s="1492"/>
      <c r="K30" s="1492"/>
      <c r="L30" s="1492"/>
      <c r="M30" s="1492"/>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85">
        <f>+capa!D57</f>
        <v>43160</v>
      </c>
      <c r="M35" s="1043"/>
      <c r="N35" s="325"/>
      <c r="O35" s="31"/>
    </row>
    <row r="36" spans="1:16" s="32" customFormat="1" ht="11.25" x14ac:dyDescent="0.2">
      <c r="A36" s="29"/>
      <c r="B36" s="30"/>
      <c r="C36" s="37"/>
      <c r="D36" s="317" t="s">
        <v>40</v>
      </c>
      <c r="E36" s="38" t="s">
        <v>39</v>
      </c>
      <c r="F36" s="38"/>
      <c r="G36" s="40"/>
      <c r="H36" s="39"/>
      <c r="I36" s="40"/>
      <c r="J36" s="40"/>
      <c r="K36" s="933"/>
      <c r="L36" s="934"/>
      <c r="M36" s="934"/>
      <c r="N36" s="325"/>
      <c r="O36" s="31"/>
    </row>
    <row r="37" spans="1:16" s="32" customFormat="1" ht="12.75" customHeight="1" x14ac:dyDescent="0.2">
      <c r="A37" s="29"/>
      <c r="B37" s="30"/>
      <c r="C37" s="36"/>
      <c r="D37" s="317" t="s">
        <v>41</v>
      </c>
      <c r="E37" s="38" t="s">
        <v>20</v>
      </c>
      <c r="F37" s="38"/>
      <c r="G37" s="38"/>
      <c r="H37" s="39"/>
      <c r="I37" s="38"/>
      <c r="J37" s="40"/>
      <c r="K37" s="1490"/>
      <c r="L37" s="1491"/>
      <c r="M37" s="1491"/>
      <c r="N37" s="325"/>
      <c r="O37" s="31"/>
    </row>
    <row r="38" spans="1:16" s="32" customFormat="1" ht="11.25" x14ac:dyDescent="0.2">
      <c r="A38" s="29"/>
      <c r="B38" s="30"/>
      <c r="C38" s="36"/>
      <c r="D38" s="317" t="s">
        <v>15</v>
      </c>
      <c r="E38" s="38" t="s">
        <v>5</v>
      </c>
      <c r="F38" s="38"/>
      <c r="G38" s="38"/>
      <c r="H38" s="39"/>
      <c r="I38" s="38"/>
      <c r="J38" s="40"/>
      <c r="K38" s="1490"/>
      <c r="L38" s="1491"/>
      <c r="M38" s="1491"/>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87">
        <v>43132</v>
      </c>
      <c r="M40" s="1488"/>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5"/>
  </sheetPr>
  <dimension ref="A1:P58"/>
  <sheetViews>
    <sheetView showRuler="0" zoomScaleNormal="100" workbookViewId="0"/>
  </sheetViews>
  <sheetFormatPr defaultRowHeight="12.75" x14ac:dyDescent="0.2"/>
  <cols>
    <col min="1" max="1" width="1" style="1232" customWidth="1"/>
    <col min="2" max="2" width="2.5703125" style="1232" customWidth="1"/>
    <col min="3" max="3" width="1" style="1232" customWidth="1"/>
    <col min="4" max="4" width="21.85546875" style="1232" customWidth="1"/>
    <col min="5" max="5" width="9.28515625" style="1232" customWidth="1"/>
    <col min="6" max="6" width="5.42578125" style="1232" customWidth="1"/>
    <col min="7" max="7" width="9.28515625" style="1232" customWidth="1"/>
    <col min="8" max="8" width="5.42578125" style="1232" customWidth="1"/>
    <col min="9" max="9" width="9.28515625" style="1232" customWidth="1"/>
    <col min="10" max="10" width="5.42578125" style="1232" customWidth="1"/>
    <col min="11" max="11" width="9.28515625" style="1232" customWidth="1"/>
    <col min="12" max="12" width="5.42578125" style="1232" customWidth="1"/>
    <col min="13" max="13" width="9.28515625" style="1232" customWidth="1"/>
    <col min="14" max="14" width="5.42578125" style="1232" customWidth="1"/>
    <col min="15" max="15" width="2.5703125" style="1232" customWidth="1"/>
    <col min="16" max="16" width="1" style="1232" customWidth="1"/>
    <col min="17" max="16384" width="9.140625" style="1232"/>
  </cols>
  <sheetData>
    <row r="1" spans="1:16" ht="13.5" customHeight="1" x14ac:dyDescent="0.2">
      <c r="A1" s="1227"/>
      <c r="B1" s="1228"/>
      <c r="C1" s="1228"/>
      <c r="D1" s="1229"/>
      <c r="E1" s="1228"/>
      <c r="F1" s="1228"/>
      <c r="G1" s="1228"/>
      <c r="H1" s="1228"/>
      <c r="I1" s="1507" t="s">
        <v>376</v>
      </c>
      <c r="J1" s="1507"/>
      <c r="K1" s="1507"/>
      <c r="L1" s="1507"/>
      <c r="M1" s="1507"/>
      <c r="N1" s="1507"/>
      <c r="O1" s="1230"/>
      <c r="P1" s="1231"/>
    </row>
    <row r="2" spans="1:16" ht="6" customHeight="1" x14ac:dyDescent="0.2">
      <c r="A2" s="1233"/>
      <c r="B2" s="1227"/>
      <c r="C2" s="1227"/>
      <c r="D2" s="1227"/>
      <c r="E2" s="1227"/>
      <c r="F2" s="1227"/>
      <c r="G2" s="1227"/>
      <c r="H2" s="1227"/>
      <c r="I2" s="1227"/>
      <c r="J2" s="1227"/>
      <c r="K2" s="1227"/>
      <c r="L2" s="1227"/>
      <c r="M2" s="1227"/>
      <c r="N2" s="1227"/>
      <c r="O2" s="1227"/>
      <c r="P2" s="1231"/>
    </row>
    <row r="3" spans="1:16" ht="13.5" customHeight="1" thickBot="1" x14ac:dyDescent="0.25">
      <c r="A3" s="1233"/>
      <c r="B3" s="1227"/>
      <c r="C3" s="1234"/>
      <c r="D3" s="1227"/>
      <c r="E3" s="1227"/>
      <c r="F3" s="1227"/>
      <c r="G3" s="1235"/>
      <c r="H3" s="1227"/>
      <c r="I3" s="1227"/>
      <c r="J3" s="1227"/>
      <c r="K3" s="1227"/>
      <c r="L3" s="1227"/>
      <c r="M3" s="1503" t="s">
        <v>73</v>
      </c>
      <c r="N3" s="1503"/>
      <c r="O3" s="1227"/>
      <c r="P3" s="1231"/>
    </row>
    <row r="4" spans="1:16" s="1239" customFormat="1" ht="13.5" customHeight="1" thickBot="1" x14ac:dyDescent="0.25">
      <c r="A4" s="1236"/>
      <c r="B4" s="1237"/>
      <c r="C4" s="1508" t="s">
        <v>177</v>
      </c>
      <c r="D4" s="1509"/>
      <c r="E4" s="1509"/>
      <c r="F4" s="1509"/>
      <c r="G4" s="1509"/>
      <c r="H4" s="1509"/>
      <c r="I4" s="1509"/>
      <c r="J4" s="1509"/>
      <c r="K4" s="1509"/>
      <c r="L4" s="1509"/>
      <c r="M4" s="1509"/>
      <c r="N4" s="1510"/>
      <c r="O4" s="1227"/>
      <c r="P4" s="1238"/>
    </row>
    <row r="5" spans="1:16" ht="3.75" customHeight="1" x14ac:dyDescent="0.2">
      <c r="A5" s="1233"/>
      <c r="B5" s="1240"/>
      <c r="C5" s="1498" t="s">
        <v>155</v>
      </c>
      <c r="D5" s="1499"/>
      <c r="E5" s="1241"/>
      <c r="F5" s="1241"/>
      <c r="G5" s="1241"/>
      <c r="H5" s="1241"/>
      <c r="I5" s="1241"/>
      <c r="J5" s="1241"/>
      <c r="K5" s="1234"/>
      <c r="L5" s="1241"/>
      <c r="M5" s="1241"/>
      <c r="N5" s="1241"/>
      <c r="O5" s="1227"/>
      <c r="P5" s="1231"/>
    </row>
    <row r="6" spans="1:16" ht="13.5" customHeight="1" x14ac:dyDescent="0.2">
      <c r="A6" s="1233"/>
      <c r="B6" s="1240"/>
      <c r="C6" s="1500"/>
      <c r="D6" s="1500"/>
      <c r="E6" s="1242">
        <v>2016</v>
      </c>
      <c r="F6" s="1243" t="s">
        <v>34</v>
      </c>
      <c r="G6" s="1242" t="s">
        <v>34</v>
      </c>
      <c r="H6" s="1243" t="s">
        <v>34</v>
      </c>
      <c r="I6" s="1244"/>
      <c r="J6" s="1243">
        <v>2017</v>
      </c>
      <c r="K6" s="1245" t="s">
        <v>34</v>
      </c>
      <c r="L6" s="1246" t="s">
        <v>34</v>
      </c>
      <c r="M6" s="1246" t="s">
        <v>34</v>
      </c>
      <c r="N6" s="1247"/>
      <c r="O6" s="1227"/>
      <c r="P6" s="1231"/>
    </row>
    <row r="7" spans="1:16" x14ac:dyDescent="0.2">
      <c r="A7" s="1233"/>
      <c r="B7" s="1240"/>
      <c r="C7" s="1248"/>
      <c r="D7" s="1248"/>
      <c r="E7" s="1501" t="s">
        <v>601</v>
      </c>
      <c r="F7" s="1501"/>
      <c r="G7" s="1501" t="s">
        <v>602</v>
      </c>
      <c r="H7" s="1501"/>
      <c r="I7" s="1501" t="s">
        <v>603</v>
      </c>
      <c r="J7" s="1501"/>
      <c r="K7" s="1501" t="s">
        <v>604</v>
      </c>
      <c r="L7" s="1501"/>
      <c r="M7" s="1501" t="s">
        <v>601</v>
      </c>
      <c r="N7" s="1501"/>
      <c r="O7" s="1227"/>
      <c r="P7" s="1231"/>
    </row>
    <row r="8" spans="1:16" s="1252" customFormat="1" ht="19.5" customHeight="1" x14ac:dyDescent="0.2">
      <c r="A8" s="1249"/>
      <c r="B8" s="1250"/>
      <c r="C8" s="1493" t="s">
        <v>2</v>
      </c>
      <c r="D8" s="1493"/>
      <c r="E8" s="1506">
        <v>10294.200000000001</v>
      </c>
      <c r="F8" s="1506"/>
      <c r="G8" s="1506">
        <v>10294.1</v>
      </c>
      <c r="H8" s="1506"/>
      <c r="I8" s="1506">
        <v>10286.4</v>
      </c>
      <c r="J8" s="1506"/>
      <c r="K8" s="1506">
        <v>10281.6</v>
      </c>
      <c r="L8" s="1506"/>
      <c r="M8" s="1506">
        <v>10278.1</v>
      </c>
      <c r="N8" s="1506"/>
      <c r="O8" s="1227"/>
      <c r="P8" s="1251"/>
    </row>
    <row r="9" spans="1:16" ht="14.25" customHeight="1" x14ac:dyDescent="0.2">
      <c r="A9" s="1233"/>
      <c r="B9" s="1227"/>
      <c r="C9" s="755" t="s">
        <v>72</v>
      </c>
      <c r="D9" s="1240"/>
      <c r="E9" s="1504">
        <v>4870.3999999999996</v>
      </c>
      <c r="F9" s="1504"/>
      <c r="G9" s="1504">
        <v>4870.5</v>
      </c>
      <c r="H9" s="1504"/>
      <c r="I9" s="1504">
        <v>4865.5</v>
      </c>
      <c r="J9" s="1504"/>
      <c r="K9" s="1504">
        <v>4862.2</v>
      </c>
      <c r="L9" s="1504"/>
      <c r="M9" s="1504">
        <v>4859.5</v>
      </c>
      <c r="N9" s="1504"/>
      <c r="O9" s="1253"/>
      <c r="P9" s="1231"/>
    </row>
    <row r="10" spans="1:16" ht="14.25" customHeight="1" x14ac:dyDescent="0.2">
      <c r="A10" s="1233"/>
      <c r="B10" s="1227"/>
      <c r="C10" s="755" t="s">
        <v>71</v>
      </c>
      <c r="D10" s="1240"/>
      <c r="E10" s="1504">
        <v>5423.8</v>
      </c>
      <c r="F10" s="1504"/>
      <c r="G10" s="1504">
        <v>5423.6</v>
      </c>
      <c r="H10" s="1504"/>
      <c r="I10" s="1504">
        <v>5420.9</v>
      </c>
      <c r="J10" s="1504"/>
      <c r="K10" s="1504">
        <v>5419.4</v>
      </c>
      <c r="L10" s="1504"/>
      <c r="M10" s="1504">
        <v>5418.7</v>
      </c>
      <c r="N10" s="1504"/>
      <c r="O10" s="1253"/>
      <c r="P10" s="1231"/>
    </row>
    <row r="11" spans="1:16" ht="18.75" customHeight="1" x14ac:dyDescent="0.2">
      <c r="A11" s="1233"/>
      <c r="B11" s="1227"/>
      <c r="C11" s="755" t="s">
        <v>176</v>
      </c>
      <c r="D11" s="1254"/>
      <c r="E11" s="1504">
        <v>1440</v>
      </c>
      <c r="F11" s="1504"/>
      <c r="G11" s="1504">
        <v>1438.8</v>
      </c>
      <c r="H11" s="1504"/>
      <c r="I11" s="1504">
        <v>1433.5</v>
      </c>
      <c r="J11" s="1504"/>
      <c r="K11" s="1504">
        <v>1429.1</v>
      </c>
      <c r="L11" s="1504"/>
      <c r="M11" s="1504">
        <v>1426.2</v>
      </c>
      <c r="N11" s="1504"/>
      <c r="O11" s="1253"/>
      <c r="P11" s="1231"/>
    </row>
    <row r="12" spans="1:16" ht="14.25" customHeight="1" x14ac:dyDescent="0.2">
      <c r="A12" s="1233"/>
      <c r="B12" s="1227"/>
      <c r="C12" s="755" t="s">
        <v>156</v>
      </c>
      <c r="D12" s="1240"/>
      <c r="E12" s="1504">
        <v>1094.4000000000001</v>
      </c>
      <c r="F12" s="1504"/>
      <c r="G12" s="1504">
        <v>1094.5</v>
      </c>
      <c r="H12" s="1504"/>
      <c r="I12" s="1504">
        <v>1093.3</v>
      </c>
      <c r="J12" s="1504"/>
      <c r="K12" s="1504">
        <v>1091.8</v>
      </c>
      <c r="L12" s="1504"/>
      <c r="M12" s="1504">
        <v>1090.2</v>
      </c>
      <c r="N12" s="1504"/>
      <c r="O12" s="1253"/>
      <c r="P12" s="1231"/>
    </row>
    <row r="13" spans="1:16" ht="14.25" customHeight="1" x14ac:dyDescent="0.2">
      <c r="A13" s="1233"/>
      <c r="B13" s="1227"/>
      <c r="C13" s="755" t="s">
        <v>157</v>
      </c>
      <c r="D13" s="1240"/>
      <c r="E13" s="1504">
        <v>2708.2</v>
      </c>
      <c r="F13" s="1504"/>
      <c r="G13" s="1504">
        <v>2696.9</v>
      </c>
      <c r="H13" s="1504"/>
      <c r="I13" s="1504">
        <v>2682.3</v>
      </c>
      <c r="J13" s="1504"/>
      <c r="K13" s="1504">
        <v>2667.1</v>
      </c>
      <c r="L13" s="1504"/>
      <c r="M13" s="1504">
        <v>2652.3</v>
      </c>
      <c r="N13" s="1504"/>
      <c r="O13" s="1253"/>
      <c r="P13" s="1231"/>
    </row>
    <row r="14" spans="1:16" ht="14.25" customHeight="1" x14ac:dyDescent="0.2">
      <c r="A14" s="1233"/>
      <c r="B14" s="1227"/>
      <c r="C14" s="755" t="s">
        <v>158</v>
      </c>
      <c r="D14" s="1240"/>
      <c r="E14" s="1504">
        <v>5051.6000000000004</v>
      </c>
      <c r="F14" s="1504"/>
      <c r="G14" s="1504">
        <v>5063.8</v>
      </c>
      <c r="H14" s="1504"/>
      <c r="I14" s="1504">
        <v>5077.3999999999996</v>
      </c>
      <c r="J14" s="1504"/>
      <c r="K14" s="1504">
        <v>5093.6000000000004</v>
      </c>
      <c r="L14" s="1504"/>
      <c r="M14" s="1504">
        <v>5109.3999999999996</v>
      </c>
      <c r="N14" s="1504"/>
      <c r="O14" s="1253"/>
      <c r="P14" s="1231"/>
    </row>
    <row r="15" spans="1:16" s="1252" customFormat="1" ht="19.5" customHeight="1" x14ac:dyDescent="0.2">
      <c r="A15" s="1249"/>
      <c r="B15" s="1250"/>
      <c r="C15" s="1493" t="s">
        <v>175</v>
      </c>
      <c r="D15" s="1493"/>
      <c r="E15" s="1506">
        <v>5186.8</v>
      </c>
      <c r="F15" s="1506"/>
      <c r="G15" s="1506">
        <v>5182</v>
      </c>
      <c r="H15" s="1506"/>
      <c r="I15" s="1506">
        <v>5221.8</v>
      </c>
      <c r="J15" s="1506"/>
      <c r="K15" s="1506">
        <v>5247</v>
      </c>
      <c r="L15" s="1506"/>
      <c r="M15" s="1506">
        <v>5226.8999999999996</v>
      </c>
      <c r="N15" s="1506"/>
      <c r="O15" s="1255"/>
      <c r="P15" s="1251"/>
    </row>
    <row r="16" spans="1:16" ht="14.25" customHeight="1" x14ac:dyDescent="0.2">
      <c r="A16" s="1233"/>
      <c r="B16" s="1227"/>
      <c r="C16" s="755" t="s">
        <v>72</v>
      </c>
      <c r="D16" s="1240"/>
      <c r="E16" s="1504">
        <v>2652.7</v>
      </c>
      <c r="F16" s="1504"/>
      <c r="G16" s="1504">
        <v>2647.7</v>
      </c>
      <c r="H16" s="1504"/>
      <c r="I16" s="1504">
        <v>2668.1</v>
      </c>
      <c r="J16" s="1504"/>
      <c r="K16" s="1504">
        <v>2678.9</v>
      </c>
      <c r="L16" s="1504"/>
      <c r="M16" s="1504">
        <v>2671.3</v>
      </c>
      <c r="N16" s="1504"/>
      <c r="O16" s="1253"/>
      <c r="P16" s="1231"/>
    </row>
    <row r="17" spans="1:16" ht="14.25" customHeight="1" x14ac:dyDescent="0.2">
      <c r="A17" s="1233"/>
      <c r="B17" s="1227"/>
      <c r="C17" s="755" t="s">
        <v>71</v>
      </c>
      <c r="D17" s="1240"/>
      <c r="E17" s="1504">
        <v>2534.1</v>
      </c>
      <c r="F17" s="1504"/>
      <c r="G17" s="1504">
        <v>2534.3000000000002</v>
      </c>
      <c r="H17" s="1504"/>
      <c r="I17" s="1504">
        <v>2553.6999999999998</v>
      </c>
      <c r="J17" s="1504"/>
      <c r="K17" s="1504">
        <v>2568.1</v>
      </c>
      <c r="L17" s="1504"/>
      <c r="M17" s="1504">
        <v>2555.6</v>
      </c>
      <c r="N17" s="1504"/>
      <c r="O17" s="1253"/>
      <c r="P17" s="1231"/>
    </row>
    <row r="18" spans="1:16" ht="18.75" customHeight="1" x14ac:dyDescent="0.2">
      <c r="A18" s="1233"/>
      <c r="B18" s="1227"/>
      <c r="C18" s="755" t="s">
        <v>156</v>
      </c>
      <c r="D18" s="1240"/>
      <c r="E18" s="1504">
        <v>366.8</v>
      </c>
      <c r="F18" s="1504"/>
      <c r="G18" s="1504">
        <v>365.6</v>
      </c>
      <c r="H18" s="1504"/>
      <c r="I18" s="1504">
        <v>356.2</v>
      </c>
      <c r="J18" s="1504"/>
      <c r="K18" s="1504">
        <v>384.3</v>
      </c>
      <c r="L18" s="1504"/>
      <c r="M18" s="1504">
        <v>378.9</v>
      </c>
      <c r="N18" s="1504"/>
      <c r="O18" s="1253"/>
      <c r="P18" s="1231"/>
    </row>
    <row r="19" spans="1:16" ht="14.25" customHeight="1" x14ac:dyDescent="0.2">
      <c r="A19" s="1233"/>
      <c r="B19" s="1227"/>
      <c r="C19" s="755" t="s">
        <v>157</v>
      </c>
      <c r="D19" s="1240"/>
      <c r="E19" s="1504">
        <v>2465.9</v>
      </c>
      <c r="F19" s="1504"/>
      <c r="G19" s="1504">
        <v>2453.4</v>
      </c>
      <c r="H19" s="1504"/>
      <c r="I19" s="1504">
        <v>2451.1999999999998</v>
      </c>
      <c r="J19" s="1504"/>
      <c r="K19" s="1504">
        <v>2435.6999999999998</v>
      </c>
      <c r="L19" s="1504"/>
      <c r="M19" s="1504">
        <v>2423.3000000000002</v>
      </c>
      <c r="N19" s="1504"/>
      <c r="O19" s="1253"/>
      <c r="P19" s="1231"/>
    </row>
    <row r="20" spans="1:16" ht="14.25" customHeight="1" x14ac:dyDescent="0.2">
      <c r="A20" s="1233"/>
      <c r="B20" s="1227"/>
      <c r="C20" s="755" t="s">
        <v>158</v>
      </c>
      <c r="D20" s="1240"/>
      <c r="E20" s="1504">
        <v>2354.1</v>
      </c>
      <c r="F20" s="1504"/>
      <c r="G20" s="1504">
        <v>2363</v>
      </c>
      <c r="H20" s="1504"/>
      <c r="I20" s="1504">
        <v>2414.3000000000002</v>
      </c>
      <c r="J20" s="1504"/>
      <c r="K20" s="1504">
        <v>2426.9</v>
      </c>
      <c r="L20" s="1504"/>
      <c r="M20" s="1504">
        <v>2424.8000000000002</v>
      </c>
      <c r="N20" s="1504"/>
      <c r="O20" s="1253"/>
      <c r="P20" s="1231"/>
    </row>
    <row r="21" spans="1:16" s="1260" customFormat="1" ht="19.5" customHeight="1" x14ac:dyDescent="0.2">
      <c r="A21" s="1256"/>
      <c r="B21" s="1257"/>
      <c r="C21" s="1493" t="s">
        <v>506</v>
      </c>
      <c r="D21" s="1493"/>
      <c r="E21" s="1505">
        <v>58.6</v>
      </c>
      <c r="F21" s="1505"/>
      <c r="G21" s="1505">
        <v>58.5</v>
      </c>
      <c r="H21" s="1505"/>
      <c r="I21" s="1505">
        <v>59</v>
      </c>
      <c r="J21" s="1505"/>
      <c r="K21" s="1505">
        <v>59.3</v>
      </c>
      <c r="L21" s="1505"/>
      <c r="M21" s="1505">
        <v>59</v>
      </c>
      <c r="N21" s="1505"/>
      <c r="O21" s="1258"/>
      <c r="P21" s="1259"/>
    </row>
    <row r="22" spans="1:16" ht="14.25" customHeight="1" x14ac:dyDescent="0.2">
      <c r="A22" s="1233"/>
      <c r="B22" s="1227"/>
      <c r="C22" s="755" t="s">
        <v>72</v>
      </c>
      <c r="D22" s="1240"/>
      <c r="E22" s="1504">
        <v>64.2</v>
      </c>
      <c r="F22" s="1504"/>
      <c r="G22" s="1504">
        <v>64</v>
      </c>
      <c r="H22" s="1504"/>
      <c r="I22" s="1504">
        <v>64.599999999999994</v>
      </c>
      <c r="J22" s="1504"/>
      <c r="K22" s="1504">
        <v>64.900000000000006</v>
      </c>
      <c r="L22" s="1504"/>
      <c r="M22" s="1504">
        <v>64.7</v>
      </c>
      <c r="N22" s="1504"/>
      <c r="O22" s="1253"/>
      <c r="P22" s="1231"/>
    </row>
    <row r="23" spans="1:16" ht="14.25" customHeight="1" x14ac:dyDescent="0.2">
      <c r="A23" s="1233"/>
      <c r="B23" s="1227"/>
      <c r="C23" s="755" t="s">
        <v>71</v>
      </c>
      <c r="D23" s="1240"/>
      <c r="E23" s="1504">
        <v>53.7</v>
      </c>
      <c r="F23" s="1504"/>
      <c r="G23" s="1504">
        <v>53.7</v>
      </c>
      <c r="H23" s="1504"/>
      <c r="I23" s="1504">
        <v>54.1</v>
      </c>
      <c r="J23" s="1504"/>
      <c r="K23" s="1504">
        <v>54.4</v>
      </c>
      <c r="L23" s="1504"/>
      <c r="M23" s="1504">
        <v>54.1</v>
      </c>
      <c r="N23" s="1504"/>
      <c r="O23" s="1253"/>
      <c r="P23" s="1231"/>
    </row>
    <row r="24" spans="1:16" ht="18.75" customHeight="1" x14ac:dyDescent="0.2">
      <c r="A24" s="1233"/>
      <c r="B24" s="1227"/>
      <c r="C24" s="755" t="s">
        <v>171</v>
      </c>
      <c r="D24" s="1240"/>
      <c r="E24" s="1504">
        <v>73.900000000000006</v>
      </c>
      <c r="F24" s="1504"/>
      <c r="G24" s="1504">
        <v>74.099999999999994</v>
      </c>
      <c r="H24" s="1504"/>
      <c r="I24" s="1504">
        <v>74.400000000000006</v>
      </c>
      <c r="J24" s="1504"/>
      <c r="K24" s="1504">
        <v>75.099999999999994</v>
      </c>
      <c r="L24" s="1504"/>
      <c r="M24" s="1504">
        <v>75.099999999999994</v>
      </c>
      <c r="N24" s="1504"/>
      <c r="O24" s="1253"/>
      <c r="P24" s="1231"/>
    </row>
    <row r="25" spans="1:16" ht="14.25" customHeight="1" x14ac:dyDescent="0.2">
      <c r="A25" s="1233"/>
      <c r="B25" s="1227"/>
      <c r="C25" s="755" t="s">
        <v>156</v>
      </c>
      <c r="D25" s="1240"/>
      <c r="E25" s="1504">
        <v>33.5</v>
      </c>
      <c r="F25" s="1504"/>
      <c r="G25" s="1504">
        <v>33.4</v>
      </c>
      <c r="H25" s="1504"/>
      <c r="I25" s="1504">
        <v>32.6</v>
      </c>
      <c r="J25" s="1504"/>
      <c r="K25" s="1504">
        <v>35.200000000000003</v>
      </c>
      <c r="L25" s="1504"/>
      <c r="M25" s="1504">
        <v>34.799999999999997</v>
      </c>
      <c r="N25" s="1504"/>
      <c r="O25" s="1253"/>
      <c r="P25" s="1231"/>
    </row>
    <row r="26" spans="1:16" ht="14.25" customHeight="1" x14ac:dyDescent="0.2">
      <c r="A26" s="1233"/>
      <c r="B26" s="1227"/>
      <c r="C26" s="755" t="s">
        <v>157</v>
      </c>
      <c r="D26" s="1227"/>
      <c r="E26" s="1502">
        <v>91.1</v>
      </c>
      <c r="F26" s="1502"/>
      <c r="G26" s="1502">
        <v>91</v>
      </c>
      <c r="H26" s="1502"/>
      <c r="I26" s="1502">
        <v>91.4</v>
      </c>
      <c r="J26" s="1502"/>
      <c r="K26" s="1502">
        <v>91.3</v>
      </c>
      <c r="L26" s="1502"/>
      <c r="M26" s="1502">
        <v>91.4</v>
      </c>
      <c r="N26" s="1502"/>
      <c r="O26" s="1253"/>
      <c r="P26" s="1231"/>
    </row>
    <row r="27" spans="1:16" ht="14.25" customHeight="1" x14ac:dyDescent="0.2">
      <c r="A27" s="1233"/>
      <c r="B27" s="1227"/>
      <c r="C27" s="755" t="s">
        <v>158</v>
      </c>
      <c r="D27" s="1227"/>
      <c r="E27" s="1502">
        <v>46.6</v>
      </c>
      <c r="F27" s="1502"/>
      <c r="G27" s="1502">
        <v>46.7</v>
      </c>
      <c r="H27" s="1502"/>
      <c r="I27" s="1502">
        <v>47.6</v>
      </c>
      <c r="J27" s="1502"/>
      <c r="K27" s="1502">
        <v>47.6</v>
      </c>
      <c r="L27" s="1502"/>
      <c r="M27" s="1502">
        <v>47.5</v>
      </c>
      <c r="N27" s="1502"/>
      <c r="O27" s="1253"/>
      <c r="P27" s="1231"/>
    </row>
    <row r="28" spans="1:16" ht="13.5" customHeight="1" x14ac:dyDescent="0.2">
      <c r="A28" s="1233"/>
      <c r="B28" s="1227"/>
      <c r="C28" s="756" t="s">
        <v>174</v>
      </c>
      <c r="D28" s="1227"/>
      <c r="E28" s="757"/>
      <c r="F28" s="757"/>
      <c r="G28" s="757"/>
      <c r="H28" s="757"/>
      <c r="I28" s="757"/>
      <c r="J28" s="757"/>
      <c r="K28" s="757"/>
      <c r="L28" s="757"/>
      <c r="M28" s="757"/>
      <c r="N28" s="757"/>
      <c r="O28" s="1253"/>
      <c r="P28" s="1231"/>
    </row>
    <row r="29" spans="1:16" s="1266" customFormat="1" ht="12.75" customHeight="1" thickBot="1" x14ac:dyDescent="0.25">
      <c r="A29" s="1261"/>
      <c r="B29" s="1262"/>
      <c r="C29" s="761"/>
      <c r="D29" s="759"/>
      <c r="E29" s="1263"/>
      <c r="F29" s="1263"/>
      <c r="G29" s="1263"/>
      <c r="H29" s="1263"/>
      <c r="I29" s="1263"/>
      <c r="J29" s="1263"/>
      <c r="K29" s="1263"/>
      <c r="L29" s="1263"/>
      <c r="M29" s="1503"/>
      <c r="N29" s="1503"/>
      <c r="O29" s="1264"/>
      <c r="P29" s="1265"/>
    </row>
    <row r="30" spans="1:16" s="1266" customFormat="1" ht="13.5" customHeight="1" thickBot="1" x14ac:dyDescent="0.25">
      <c r="A30" s="1261"/>
      <c r="B30" s="1262"/>
      <c r="C30" s="1495" t="s">
        <v>507</v>
      </c>
      <c r="D30" s="1496"/>
      <c r="E30" s="1496"/>
      <c r="F30" s="1496"/>
      <c r="G30" s="1496"/>
      <c r="H30" s="1496"/>
      <c r="I30" s="1496"/>
      <c r="J30" s="1496"/>
      <c r="K30" s="1496"/>
      <c r="L30" s="1496"/>
      <c r="M30" s="1496"/>
      <c r="N30" s="1497"/>
      <c r="O30" s="1264"/>
      <c r="P30" s="1265"/>
    </row>
    <row r="31" spans="1:16" s="1266" customFormat="1" ht="3.75" customHeight="1" x14ac:dyDescent="0.2">
      <c r="A31" s="1261"/>
      <c r="B31" s="1262"/>
      <c r="C31" s="1498" t="s">
        <v>159</v>
      </c>
      <c r="D31" s="1499"/>
      <c r="E31" s="1237"/>
      <c r="F31" s="1237"/>
      <c r="G31" s="1237"/>
      <c r="H31" s="1237"/>
      <c r="I31" s="1237"/>
      <c r="J31" s="1237"/>
      <c r="K31" s="1237"/>
      <c r="L31" s="1237"/>
      <c r="M31" s="1237"/>
      <c r="N31" s="1237"/>
      <c r="O31" s="1264"/>
      <c r="P31" s="1265"/>
    </row>
    <row r="32" spans="1:16" ht="13.5" customHeight="1" x14ac:dyDescent="0.2">
      <c r="A32" s="1233"/>
      <c r="B32" s="1240"/>
      <c r="C32" s="1500"/>
      <c r="D32" s="1500"/>
      <c r="E32" s="1242">
        <v>2016</v>
      </c>
      <c r="F32" s="1243" t="s">
        <v>34</v>
      </c>
      <c r="G32" s="1242" t="s">
        <v>34</v>
      </c>
      <c r="H32" s="1243" t="s">
        <v>34</v>
      </c>
      <c r="I32" s="1244"/>
      <c r="J32" s="1243">
        <v>2017</v>
      </c>
      <c r="K32" s="1245" t="s">
        <v>34</v>
      </c>
      <c r="L32" s="1246" t="s">
        <v>34</v>
      </c>
      <c r="M32" s="1246" t="s">
        <v>34</v>
      </c>
      <c r="N32" s="1247"/>
      <c r="O32" s="1227"/>
      <c r="P32" s="1231"/>
    </row>
    <row r="33" spans="1:16" s="1266" customFormat="1" ht="12.75" customHeight="1" x14ac:dyDescent="0.2">
      <c r="A33" s="1261"/>
      <c r="B33" s="1262"/>
      <c r="C33" s="1248"/>
      <c r="D33" s="1248"/>
      <c r="E33" s="1501" t="str">
        <f>+E7</f>
        <v>4.º trimestre</v>
      </c>
      <c r="F33" s="1501"/>
      <c r="G33" s="1501" t="str">
        <f>+G7</f>
        <v>1.º trimestre</v>
      </c>
      <c r="H33" s="1501"/>
      <c r="I33" s="1501" t="str">
        <f>+I7</f>
        <v>2.º trimestre</v>
      </c>
      <c r="J33" s="1501"/>
      <c r="K33" s="1501" t="str">
        <f>+K7</f>
        <v>3.º trimestre</v>
      </c>
      <c r="L33" s="1501"/>
      <c r="M33" s="1501" t="str">
        <f>+M7</f>
        <v>4.º trimestre</v>
      </c>
      <c r="N33" s="1501"/>
      <c r="O33" s="1264"/>
      <c r="P33" s="1265"/>
    </row>
    <row r="34" spans="1:16" s="1266" customFormat="1" ht="12.75" customHeight="1" x14ac:dyDescent="0.2">
      <c r="A34" s="1261"/>
      <c r="B34" s="1262"/>
      <c r="C34" s="1248"/>
      <c r="D34" s="1248"/>
      <c r="E34" s="1267" t="s">
        <v>160</v>
      </c>
      <c r="F34" s="1267" t="s">
        <v>106</v>
      </c>
      <c r="G34" s="1267" t="s">
        <v>160</v>
      </c>
      <c r="H34" s="1267" t="s">
        <v>106</v>
      </c>
      <c r="I34" s="1268" t="s">
        <v>160</v>
      </c>
      <c r="J34" s="1268" t="s">
        <v>106</v>
      </c>
      <c r="K34" s="1268" t="s">
        <v>160</v>
      </c>
      <c r="L34" s="1268" t="s">
        <v>106</v>
      </c>
      <c r="M34" s="1268" t="s">
        <v>160</v>
      </c>
      <c r="N34" s="1268" t="s">
        <v>106</v>
      </c>
      <c r="O34" s="1264"/>
      <c r="P34" s="1265"/>
    </row>
    <row r="35" spans="1:16" s="1266" customFormat="1" ht="17.25" customHeight="1" x14ac:dyDescent="0.2">
      <c r="A35" s="1261"/>
      <c r="B35" s="1262"/>
      <c r="C35" s="1493" t="s">
        <v>2</v>
      </c>
      <c r="D35" s="1493"/>
      <c r="E35" s="1269">
        <v>10294.200000000001</v>
      </c>
      <c r="F35" s="1270">
        <f>+E35/E35*100</f>
        <v>100</v>
      </c>
      <c r="G35" s="1269">
        <v>10294.1</v>
      </c>
      <c r="H35" s="1270">
        <f>+G35/G35*100</f>
        <v>100</v>
      </c>
      <c r="I35" s="1269">
        <v>10286.4</v>
      </c>
      <c r="J35" s="1270">
        <f>+I35/I35*100</f>
        <v>100</v>
      </c>
      <c r="K35" s="1269">
        <v>10281.6</v>
      </c>
      <c r="L35" s="1270">
        <f>+K35/K35*100</f>
        <v>100</v>
      </c>
      <c r="M35" s="1270">
        <v>10278.1</v>
      </c>
      <c r="N35" s="1270">
        <f>+M35/M35*100</f>
        <v>100</v>
      </c>
      <c r="O35" s="1264"/>
      <c r="P35" s="1265"/>
    </row>
    <row r="36" spans="1:16" s="1266" customFormat="1" ht="14.25" customHeight="1" x14ac:dyDescent="0.2">
      <c r="A36" s="1261"/>
      <c r="B36" s="1262"/>
      <c r="C36" s="1271"/>
      <c r="D36" s="759" t="s">
        <v>72</v>
      </c>
      <c r="E36" s="1272">
        <v>4870.3999999999996</v>
      </c>
      <c r="F36" s="1273">
        <f>+E36/E35*100</f>
        <v>47.312078646227967</v>
      </c>
      <c r="G36" s="1272">
        <v>4870.5</v>
      </c>
      <c r="H36" s="1273">
        <f>+G36/G35*100</f>
        <v>47.31350968030231</v>
      </c>
      <c r="I36" s="1272">
        <v>4865.5</v>
      </c>
      <c r="J36" s="1273">
        <f>+I36/I35*100</f>
        <v>47.300318867631049</v>
      </c>
      <c r="K36" s="1272">
        <v>4862.2</v>
      </c>
      <c r="L36" s="1273">
        <f>+K36/K35*100</f>
        <v>47.290305010893242</v>
      </c>
      <c r="M36" s="1273">
        <v>4859.5</v>
      </c>
      <c r="N36" s="1273">
        <f>+M36/M35*100</f>
        <v>47.280139325361695</v>
      </c>
      <c r="O36" s="1264"/>
      <c r="P36" s="1265"/>
    </row>
    <row r="37" spans="1:16" s="1266" customFormat="1" ht="14.25" customHeight="1" x14ac:dyDescent="0.2">
      <c r="A37" s="1261"/>
      <c r="B37" s="1262"/>
      <c r="C37" s="758"/>
      <c r="D37" s="759" t="s">
        <v>71</v>
      </c>
      <c r="E37" s="1272">
        <v>5423.8</v>
      </c>
      <c r="F37" s="1273">
        <f>+E37/E35*100</f>
        <v>52.687921353772026</v>
      </c>
      <c r="G37" s="1272">
        <v>5423.6</v>
      </c>
      <c r="H37" s="1273">
        <f>+G37/G35*100</f>
        <v>52.68649031969769</v>
      </c>
      <c r="I37" s="1272">
        <v>5420.9</v>
      </c>
      <c r="J37" s="1273">
        <f>+I37/I35*100</f>
        <v>52.699681132368944</v>
      </c>
      <c r="K37" s="1272">
        <v>5419.4</v>
      </c>
      <c r="L37" s="1273">
        <f>+K37/K35*100</f>
        <v>52.709694989106751</v>
      </c>
      <c r="M37" s="1273">
        <v>5418.7</v>
      </c>
      <c r="N37" s="1273">
        <f>+M37/M35*100</f>
        <v>52.720833617108219</v>
      </c>
      <c r="O37" s="1264"/>
      <c r="P37" s="1265"/>
    </row>
    <row r="38" spans="1:16" s="1266" customFormat="1" ht="17.25" customHeight="1" x14ac:dyDescent="0.2">
      <c r="A38" s="1261"/>
      <c r="B38" s="1262"/>
      <c r="C38" s="761" t="s">
        <v>176</v>
      </c>
      <c r="D38" s="758"/>
      <c r="E38" s="1274">
        <v>1440</v>
      </c>
      <c r="F38" s="1275">
        <f>+E38/$M$35*100</f>
        <v>14.01037156672926</v>
      </c>
      <c r="G38" s="1274">
        <v>1438.8</v>
      </c>
      <c r="H38" s="1275">
        <f>+G38/$M$35*100</f>
        <v>13.998696257090318</v>
      </c>
      <c r="I38" s="1274">
        <v>1433.5</v>
      </c>
      <c r="J38" s="1275">
        <f>+I38/$M$35*100</f>
        <v>13.947130306184995</v>
      </c>
      <c r="K38" s="1274">
        <v>1429.1</v>
      </c>
      <c r="L38" s="1275">
        <f>+K38/$M$35*100</f>
        <v>13.904320837508877</v>
      </c>
      <c r="M38" s="1275">
        <v>1426.2</v>
      </c>
      <c r="N38" s="1275">
        <f>+M38/$M$35*100</f>
        <v>13.876105505881437</v>
      </c>
      <c r="O38" s="1264"/>
      <c r="P38" s="1265"/>
    </row>
    <row r="39" spans="1:16" s="1266" customFormat="1" ht="14.25" customHeight="1" x14ac:dyDescent="0.2">
      <c r="A39" s="1261"/>
      <c r="B39" s="1262"/>
      <c r="C39" s="761"/>
      <c r="D39" s="759" t="s">
        <v>72</v>
      </c>
      <c r="E39" s="1272">
        <v>737</v>
      </c>
      <c r="F39" s="1273">
        <f>+E39/E38*100</f>
        <v>51.18055555555555</v>
      </c>
      <c r="G39" s="1272">
        <v>736.4</v>
      </c>
      <c r="H39" s="1273">
        <f>+G39/G38*100</f>
        <v>51.181540172365857</v>
      </c>
      <c r="I39" s="1272">
        <v>733.7</v>
      </c>
      <c r="J39" s="1273">
        <f>+I39/I38*100</f>
        <v>51.18242064876177</v>
      </c>
      <c r="K39" s="1272">
        <v>731.4</v>
      </c>
      <c r="L39" s="1273">
        <f>+K39/K38*100</f>
        <v>51.179063746413831</v>
      </c>
      <c r="M39" s="1273">
        <v>729.8</v>
      </c>
      <c r="N39" s="1273">
        <f>+M39/M38*100</f>
        <v>51.170943766652641</v>
      </c>
      <c r="O39" s="1264"/>
      <c r="P39" s="1265"/>
    </row>
    <row r="40" spans="1:16" s="1266" customFormat="1" ht="14.25" customHeight="1" x14ac:dyDescent="0.2">
      <c r="A40" s="1261"/>
      <c r="B40" s="1262"/>
      <c r="C40" s="761"/>
      <c r="D40" s="759" t="s">
        <v>71</v>
      </c>
      <c r="E40" s="1272">
        <v>703.1</v>
      </c>
      <c r="F40" s="1273">
        <f>+E40/E38*100</f>
        <v>48.826388888888886</v>
      </c>
      <c r="G40" s="1272">
        <v>702.4</v>
      </c>
      <c r="H40" s="1273">
        <f>+G40/G38*100</f>
        <v>48.818459827634143</v>
      </c>
      <c r="I40" s="1272">
        <v>699.8</v>
      </c>
      <c r="J40" s="1273">
        <f>+I40/I38*100</f>
        <v>48.81757935123823</v>
      </c>
      <c r="K40" s="1272">
        <v>697.7</v>
      </c>
      <c r="L40" s="1273">
        <f>+K40/K38*100</f>
        <v>48.820936253586176</v>
      </c>
      <c r="M40" s="1273">
        <v>696.4</v>
      </c>
      <c r="N40" s="1273">
        <f>+M40/M38*100</f>
        <v>48.829056233347352</v>
      </c>
      <c r="O40" s="1264"/>
      <c r="P40" s="1265"/>
    </row>
    <row r="41" spans="1:16" s="1266" customFormat="1" ht="17.25" customHeight="1" x14ac:dyDescent="0.2">
      <c r="A41" s="1261"/>
      <c r="B41" s="1262"/>
      <c r="C41" s="761" t="s">
        <v>156</v>
      </c>
      <c r="D41" s="758"/>
      <c r="E41" s="1274">
        <v>1094.4000000000001</v>
      </c>
      <c r="F41" s="1275">
        <f>+E41/$M$35*100</f>
        <v>10.647882390714237</v>
      </c>
      <c r="G41" s="1274">
        <v>1094.5</v>
      </c>
      <c r="H41" s="1275">
        <f>+G41/$M$35*100</f>
        <v>10.648855333184148</v>
      </c>
      <c r="I41" s="1274">
        <v>1093.3</v>
      </c>
      <c r="J41" s="1275">
        <f>+I41/$M$35*100</f>
        <v>10.637180023545206</v>
      </c>
      <c r="K41" s="1274">
        <v>1091.8</v>
      </c>
      <c r="L41" s="1275">
        <f>+K41/$M$35*100</f>
        <v>10.62258588649653</v>
      </c>
      <c r="M41" s="1275">
        <v>1090.2</v>
      </c>
      <c r="N41" s="1275">
        <f>+M41/$M$35*100</f>
        <v>10.607018806977942</v>
      </c>
      <c r="O41" s="1264"/>
      <c r="P41" s="1265"/>
    </row>
    <row r="42" spans="1:16" s="1266" customFormat="1" ht="14.25" customHeight="1" x14ac:dyDescent="0.2">
      <c r="A42" s="1261"/>
      <c r="B42" s="1262"/>
      <c r="C42" s="761"/>
      <c r="D42" s="759" t="s">
        <v>72</v>
      </c>
      <c r="E42" s="1272">
        <v>556.70000000000005</v>
      </c>
      <c r="F42" s="1273">
        <f>+E42/E41*100</f>
        <v>50.868055555555557</v>
      </c>
      <c r="G42" s="1272">
        <v>556.1</v>
      </c>
      <c r="H42" s="1273">
        <f>+G42/G41*100</f>
        <v>50.808588396528101</v>
      </c>
      <c r="I42" s="1272">
        <v>555.6</v>
      </c>
      <c r="J42" s="1273">
        <f>+I42/I41*100</f>
        <v>50.81862251897924</v>
      </c>
      <c r="K42" s="1272">
        <v>555.1</v>
      </c>
      <c r="L42" s="1273">
        <f>+K42/K41*100</f>
        <v>50.842645173108636</v>
      </c>
      <c r="M42" s="1273">
        <v>554.6</v>
      </c>
      <c r="N42" s="1273">
        <f>+M42/M41*100</f>
        <v>50.871399743166393</v>
      </c>
      <c r="O42" s="1264"/>
      <c r="P42" s="1265"/>
    </row>
    <row r="43" spans="1:16" s="1266" customFormat="1" ht="14.25" customHeight="1" x14ac:dyDescent="0.2">
      <c r="A43" s="1261"/>
      <c r="B43" s="1262"/>
      <c r="C43" s="761"/>
      <c r="D43" s="759" t="s">
        <v>71</v>
      </c>
      <c r="E43" s="1272">
        <v>537.6</v>
      </c>
      <c r="F43" s="1273">
        <f>+E43/E41*100</f>
        <v>49.122807017543856</v>
      </c>
      <c r="G43" s="1272">
        <v>538.4</v>
      </c>
      <c r="H43" s="1273">
        <f>+G43/G41*100</f>
        <v>49.191411603471899</v>
      </c>
      <c r="I43" s="1272">
        <v>537.70000000000005</v>
      </c>
      <c r="J43" s="1273">
        <f>+I43/I41*100</f>
        <v>49.181377481020775</v>
      </c>
      <c r="K43" s="1272">
        <v>536.70000000000005</v>
      </c>
      <c r="L43" s="1273">
        <f>+K43/K41*100</f>
        <v>49.157354826891378</v>
      </c>
      <c r="M43" s="1273">
        <v>535.6</v>
      </c>
      <c r="N43" s="1273">
        <f>+M43/M41*100</f>
        <v>49.128600256833607</v>
      </c>
      <c r="O43" s="1264"/>
      <c r="P43" s="1265"/>
    </row>
    <row r="44" spans="1:16" s="1266" customFormat="1" ht="17.25" customHeight="1" x14ac:dyDescent="0.2">
      <c r="A44" s="1261"/>
      <c r="B44" s="1262"/>
      <c r="C44" s="761" t="s">
        <v>508</v>
      </c>
      <c r="D44" s="758"/>
      <c r="E44" s="1274">
        <v>1168.5999999999999</v>
      </c>
      <c r="F44" s="1275">
        <f>+E44/$M$35*100</f>
        <v>11.369805703388758</v>
      </c>
      <c r="G44" s="1274">
        <v>1160.0999999999999</v>
      </c>
      <c r="H44" s="1275">
        <f>+G44/$M$35*100</f>
        <v>11.28710559344626</v>
      </c>
      <c r="I44" s="1274">
        <v>1152.7</v>
      </c>
      <c r="J44" s="1275">
        <f>+I44/$M$35*100</f>
        <v>11.215107850672791</v>
      </c>
      <c r="K44" s="1274">
        <v>1145</v>
      </c>
      <c r="L44" s="1275">
        <f>+K44/$M$35*100</f>
        <v>11.140191280489583</v>
      </c>
      <c r="M44" s="1275">
        <v>1137.2</v>
      </c>
      <c r="N44" s="1275">
        <f>+M44/$M$35*100</f>
        <v>11.064301767836469</v>
      </c>
      <c r="O44" s="1264"/>
      <c r="P44" s="1265"/>
    </row>
    <row r="45" spans="1:16" s="1266" customFormat="1" ht="14.25" customHeight="1" x14ac:dyDescent="0.2">
      <c r="A45" s="1261"/>
      <c r="B45" s="1262"/>
      <c r="C45" s="761"/>
      <c r="D45" s="759" t="s">
        <v>72</v>
      </c>
      <c r="E45" s="1272">
        <v>577.6</v>
      </c>
      <c r="F45" s="1273">
        <f>+E45/E44*100</f>
        <v>49.426664384733876</v>
      </c>
      <c r="G45" s="1272">
        <v>572.29999999999995</v>
      </c>
      <c r="H45" s="1273">
        <f>+G45/G44*100</f>
        <v>49.331954141884324</v>
      </c>
      <c r="I45" s="1272">
        <v>568.70000000000005</v>
      </c>
      <c r="J45" s="1273">
        <f>+I45/I44*100</f>
        <v>49.33634076516006</v>
      </c>
      <c r="K45" s="1272">
        <v>565.20000000000005</v>
      </c>
      <c r="L45" s="1273">
        <f>+K45/K44*100</f>
        <v>49.362445414847166</v>
      </c>
      <c r="M45" s="1273">
        <v>561.6</v>
      </c>
      <c r="N45" s="1273">
        <f>+M45/M44*100</f>
        <v>49.384453042560679</v>
      </c>
      <c r="O45" s="1264"/>
      <c r="P45" s="1265"/>
    </row>
    <row r="46" spans="1:16" s="1266" customFormat="1" ht="14.25" customHeight="1" x14ac:dyDescent="0.2">
      <c r="A46" s="1261"/>
      <c r="B46" s="1262"/>
      <c r="C46" s="761"/>
      <c r="D46" s="759" t="s">
        <v>71</v>
      </c>
      <c r="E46" s="1272">
        <v>590.9</v>
      </c>
      <c r="F46" s="1273">
        <f>+E46/E44*100</f>
        <v>50.564778367277086</v>
      </c>
      <c r="G46" s="1272">
        <v>587.79999999999995</v>
      </c>
      <c r="H46" s="1273">
        <f>+G46/G44*100</f>
        <v>50.668045858115683</v>
      </c>
      <c r="I46" s="1272">
        <v>584</v>
      </c>
      <c r="J46" s="1273">
        <f>+I46/I44*100</f>
        <v>50.66365923483994</v>
      </c>
      <c r="K46" s="1272">
        <v>579.79999999999995</v>
      </c>
      <c r="L46" s="1273">
        <f>+K46/K44*100</f>
        <v>50.637554585152834</v>
      </c>
      <c r="M46" s="1273">
        <v>575.6</v>
      </c>
      <c r="N46" s="1273">
        <f>+M46/M44*100</f>
        <v>50.615546957439328</v>
      </c>
      <c r="O46" s="1264"/>
      <c r="P46" s="1265"/>
    </row>
    <row r="47" spans="1:16" s="1266" customFormat="1" ht="17.25" customHeight="1" x14ac:dyDescent="0.2">
      <c r="A47" s="1261"/>
      <c r="B47" s="1262"/>
      <c r="C47" s="761" t="s">
        <v>509</v>
      </c>
      <c r="D47" s="758"/>
      <c r="E47" s="1274">
        <v>1539.6</v>
      </c>
      <c r="F47" s="1275">
        <f>+E47/$M$35*100</f>
        <v>14.979422266761366</v>
      </c>
      <c r="G47" s="1274">
        <v>1536.7</v>
      </c>
      <c r="H47" s="1275">
        <f>+G47/$M$35*100</f>
        <v>14.951206935133927</v>
      </c>
      <c r="I47" s="1274">
        <v>1529.5</v>
      </c>
      <c r="J47" s="1275">
        <f>+I47/$M$35*100</f>
        <v>14.881155077300278</v>
      </c>
      <c r="K47" s="1274">
        <v>1522.2</v>
      </c>
      <c r="L47" s="1275">
        <f>+K47/$M$35*100</f>
        <v>14.810130276996722</v>
      </c>
      <c r="M47" s="1275">
        <v>1515</v>
      </c>
      <c r="N47" s="1275">
        <f>+M47/$M$35*100</f>
        <v>14.740078419163074</v>
      </c>
      <c r="O47" s="1264"/>
      <c r="P47" s="1265"/>
    </row>
    <row r="48" spans="1:16" s="1266" customFormat="1" ht="14.25" customHeight="1" x14ac:dyDescent="0.2">
      <c r="A48" s="1261"/>
      <c r="B48" s="1262"/>
      <c r="C48" s="761"/>
      <c r="D48" s="759" t="s">
        <v>72</v>
      </c>
      <c r="E48" s="1272">
        <v>734.2</v>
      </c>
      <c r="F48" s="1273">
        <f>+E48/E47*100</f>
        <v>47.687711093790604</v>
      </c>
      <c r="G48" s="1272">
        <v>734.4</v>
      </c>
      <c r="H48" s="1273">
        <f>+G48/G47*100</f>
        <v>47.790720374829178</v>
      </c>
      <c r="I48" s="1272">
        <v>730.6</v>
      </c>
      <c r="J48" s="1273">
        <f>+I48/I47*100</f>
        <v>47.767244197450147</v>
      </c>
      <c r="K48" s="1272">
        <v>726.8</v>
      </c>
      <c r="L48" s="1273">
        <f>+K48/K47*100</f>
        <v>47.746682433320196</v>
      </c>
      <c r="M48" s="1273">
        <v>723.1</v>
      </c>
      <c r="N48" s="1273">
        <f>+M48/M47*100</f>
        <v>47.729372937293732</v>
      </c>
      <c r="O48" s="1264"/>
      <c r="P48" s="1265"/>
    </row>
    <row r="49" spans="1:16" s="1266" customFormat="1" ht="14.25" customHeight="1" x14ac:dyDescent="0.2">
      <c r="A49" s="1261"/>
      <c r="B49" s="1262"/>
      <c r="C49" s="761"/>
      <c r="D49" s="759" t="s">
        <v>71</v>
      </c>
      <c r="E49" s="1272">
        <v>805.5</v>
      </c>
      <c r="F49" s="1273">
        <f>+E49/E47*100</f>
        <v>52.318784099766177</v>
      </c>
      <c r="G49" s="1272">
        <v>802.3</v>
      </c>
      <c r="H49" s="1273">
        <f>+G49/G47*100</f>
        <v>52.209279625170815</v>
      </c>
      <c r="I49" s="1272">
        <v>798.9</v>
      </c>
      <c r="J49" s="1273">
        <f>+I49/I47*100</f>
        <v>52.232755802549846</v>
      </c>
      <c r="K49" s="1272">
        <v>795.4</v>
      </c>
      <c r="L49" s="1273">
        <f>+K49/K47*100</f>
        <v>52.253317566679804</v>
      </c>
      <c r="M49" s="1273">
        <v>791.9</v>
      </c>
      <c r="N49" s="1273">
        <f>+M49/M47*100</f>
        <v>52.270627062706268</v>
      </c>
      <c r="O49" s="1264"/>
      <c r="P49" s="1265"/>
    </row>
    <row r="50" spans="1:16" s="1266" customFormat="1" ht="17.25" customHeight="1" x14ac:dyDescent="0.2">
      <c r="A50" s="1261"/>
      <c r="B50" s="1262"/>
      <c r="C50" s="761" t="s">
        <v>510</v>
      </c>
      <c r="D50" s="758"/>
      <c r="E50" s="1274">
        <v>2875.6</v>
      </c>
      <c r="F50" s="1275">
        <f>+E50/$M$35*100</f>
        <v>27.977933664782402</v>
      </c>
      <c r="G50" s="1274">
        <v>2885.1</v>
      </c>
      <c r="H50" s="1275">
        <f>+G50/$M$35*100</f>
        <v>28.070363199424015</v>
      </c>
      <c r="I50" s="1274">
        <v>2889.6</v>
      </c>
      <c r="J50" s="1275">
        <f>+I50/$M$35*100</f>
        <v>28.114145610570045</v>
      </c>
      <c r="K50" s="1274">
        <v>2894.3</v>
      </c>
      <c r="L50" s="1275">
        <f>+K50/$M$35*100</f>
        <v>28.159873906655903</v>
      </c>
      <c r="M50" s="1275">
        <v>2899.1</v>
      </c>
      <c r="N50" s="1275">
        <f>+M50/$M$35*100</f>
        <v>28.206575145211659</v>
      </c>
      <c r="O50" s="1264"/>
      <c r="P50" s="1265"/>
    </row>
    <row r="51" spans="1:16" s="1266" customFormat="1" ht="14.25" customHeight="1" x14ac:dyDescent="0.2">
      <c r="A51" s="1261"/>
      <c r="B51" s="1262"/>
      <c r="C51" s="761"/>
      <c r="D51" s="759" t="s">
        <v>72</v>
      </c>
      <c r="E51" s="1272">
        <v>1357</v>
      </c>
      <c r="F51" s="1273">
        <f>+E51/E50*100</f>
        <v>47.190151620531367</v>
      </c>
      <c r="G51" s="1272">
        <v>1362.7</v>
      </c>
      <c r="H51" s="1273">
        <f>+G51/G50*100</f>
        <v>47.232331634951997</v>
      </c>
      <c r="I51" s="1272">
        <v>1364.3</v>
      </c>
      <c r="J51" s="1273">
        <f>+I51/I50*100</f>
        <v>47.214147286821706</v>
      </c>
      <c r="K51" s="1272">
        <v>1366.1</v>
      </c>
      <c r="L51" s="1273">
        <f>+K51/K50*100</f>
        <v>47.19966831358186</v>
      </c>
      <c r="M51" s="1273">
        <v>1367.8</v>
      </c>
      <c r="N51" s="1273">
        <f>+M51/M50*100</f>
        <v>47.180159359801316</v>
      </c>
      <c r="O51" s="1264"/>
      <c r="P51" s="1265"/>
    </row>
    <row r="52" spans="1:16" s="1266" customFormat="1" ht="14.25" customHeight="1" x14ac:dyDescent="0.2">
      <c r="A52" s="1261"/>
      <c r="B52" s="1262"/>
      <c r="C52" s="761"/>
      <c r="D52" s="759" t="s">
        <v>71</v>
      </c>
      <c r="E52" s="1272">
        <v>1518.6</v>
      </c>
      <c r="F52" s="1273">
        <f>+E52/E50*100</f>
        <v>52.809848379468626</v>
      </c>
      <c r="G52" s="1272">
        <v>1522.4</v>
      </c>
      <c r="H52" s="1273">
        <f>+G52/G50*100</f>
        <v>52.767668365048017</v>
      </c>
      <c r="I52" s="1272">
        <v>1525.3</v>
      </c>
      <c r="J52" s="1273">
        <f>+I52/I50*100</f>
        <v>52.785852713178294</v>
      </c>
      <c r="K52" s="1272">
        <v>1528.2</v>
      </c>
      <c r="L52" s="1273">
        <f>+K52/K50*100</f>
        <v>52.800331686418133</v>
      </c>
      <c r="M52" s="1273">
        <v>1531.3</v>
      </c>
      <c r="N52" s="1273">
        <f>+M52/M50*100</f>
        <v>52.819840640198677</v>
      </c>
      <c r="O52" s="1264"/>
      <c r="P52" s="1265"/>
    </row>
    <row r="53" spans="1:16" s="1266" customFormat="1" ht="17.25" customHeight="1" x14ac:dyDescent="0.2">
      <c r="A53" s="1261"/>
      <c r="B53" s="1262"/>
      <c r="C53" s="761" t="s">
        <v>492</v>
      </c>
      <c r="D53" s="758"/>
      <c r="E53" s="1274">
        <v>2176</v>
      </c>
      <c r="F53" s="1275">
        <f>+E53/$M$35*100</f>
        <v>21.17122814527977</v>
      </c>
      <c r="G53" s="1274">
        <v>2178.6999999999998</v>
      </c>
      <c r="H53" s="1275">
        <f>+G53/$M$35*100</f>
        <v>21.197497591967384</v>
      </c>
      <c r="I53" s="1274">
        <v>2187.8000000000002</v>
      </c>
      <c r="J53" s="1275">
        <f>+I53/$M$35*100</f>
        <v>21.286035356729357</v>
      </c>
      <c r="K53" s="1274">
        <v>2199.3000000000002</v>
      </c>
      <c r="L53" s="1275">
        <f>+K53/$M$35*100</f>
        <v>21.397923740769208</v>
      </c>
      <c r="M53" s="1275">
        <v>2210.3000000000002</v>
      </c>
      <c r="N53" s="1275">
        <f>+M53/$M$35*100</f>
        <v>21.504947412459501</v>
      </c>
      <c r="O53" s="1264"/>
      <c r="P53" s="1265"/>
    </row>
    <row r="54" spans="1:16" s="1266" customFormat="1" ht="14.25" customHeight="1" x14ac:dyDescent="0.2">
      <c r="A54" s="1261"/>
      <c r="B54" s="1262"/>
      <c r="C54" s="761"/>
      <c r="D54" s="759" t="s">
        <v>72</v>
      </c>
      <c r="E54" s="1272">
        <v>907.9</v>
      </c>
      <c r="F54" s="1273">
        <f>+E54/E53*100</f>
        <v>41.723345588235297</v>
      </c>
      <c r="G54" s="1272">
        <v>908.5</v>
      </c>
      <c r="H54" s="1273">
        <f>+G54/G53*100</f>
        <v>41.699178409143073</v>
      </c>
      <c r="I54" s="1272">
        <v>912.6</v>
      </c>
      <c r="J54" s="1273">
        <f>+I54/I53*100</f>
        <v>41.713136484139319</v>
      </c>
      <c r="K54" s="1272">
        <v>917.7</v>
      </c>
      <c r="L54" s="1273">
        <f>+K54/K53*100</f>
        <v>41.72691310871641</v>
      </c>
      <c r="M54" s="1273">
        <v>922.5</v>
      </c>
      <c r="N54" s="1273">
        <f>+M54/M53*100</f>
        <v>41.736415871148708</v>
      </c>
      <c r="O54" s="1264"/>
      <c r="P54" s="1265"/>
    </row>
    <row r="55" spans="1:16" s="1266" customFormat="1" ht="14.25" customHeight="1" x14ac:dyDescent="0.2">
      <c r="A55" s="1261"/>
      <c r="B55" s="1262"/>
      <c r="C55" s="761"/>
      <c r="D55" s="759" t="s">
        <v>71</v>
      </c>
      <c r="E55" s="1272">
        <v>1268.0999999999999</v>
      </c>
      <c r="F55" s="1273">
        <f>+E55/E53*100</f>
        <v>58.276654411764703</v>
      </c>
      <c r="G55" s="1272">
        <v>1270.3</v>
      </c>
      <c r="H55" s="1273">
        <f>+G55/G53*100</f>
        <v>58.30541148391243</v>
      </c>
      <c r="I55" s="1272">
        <v>1275.2</v>
      </c>
      <c r="J55" s="1273">
        <f>+I55/I53*100</f>
        <v>58.286863515860674</v>
      </c>
      <c r="K55" s="1272">
        <v>1281.5999999999999</v>
      </c>
      <c r="L55" s="1273">
        <f>+K55/K53*100</f>
        <v>58.273086891283576</v>
      </c>
      <c r="M55" s="1273">
        <v>1287.8</v>
      </c>
      <c r="N55" s="1273">
        <f>+M55/M53*100</f>
        <v>58.263584128851278</v>
      </c>
      <c r="O55" s="1264"/>
      <c r="P55" s="1265"/>
    </row>
    <row r="56" spans="1:16" s="835" customFormat="1" ht="13.5" customHeight="1" x14ac:dyDescent="0.2">
      <c r="A56" s="851"/>
      <c r="B56" s="852"/>
      <c r="C56" s="853" t="s">
        <v>554</v>
      </c>
      <c r="D56" s="854"/>
      <c r="E56" s="855"/>
      <c r="F56" s="1276"/>
      <c r="G56" s="855"/>
      <c r="H56" s="1276"/>
      <c r="I56" s="855"/>
      <c r="J56" s="1276"/>
      <c r="K56" s="855"/>
      <c r="L56" s="1276"/>
      <c r="M56" s="855"/>
      <c r="N56" s="1276"/>
      <c r="O56" s="856"/>
      <c r="P56" s="847"/>
    </row>
    <row r="57" spans="1:16" ht="13.5" customHeight="1" x14ac:dyDescent="0.2">
      <c r="A57" s="1233"/>
      <c r="B57" s="1277"/>
      <c r="C57" s="1278" t="s">
        <v>398</v>
      </c>
      <c r="D57" s="1248"/>
      <c r="E57" s="1234"/>
      <c r="F57" s="1279" t="s">
        <v>88</v>
      </c>
      <c r="G57" s="1280"/>
      <c r="H57" s="1280"/>
      <c r="I57" s="1263"/>
      <c r="J57" s="1280"/>
      <c r="K57" s="1280"/>
      <c r="L57" s="1280"/>
      <c r="M57" s="1280"/>
      <c r="N57" s="1280"/>
      <c r="O57" s="1253"/>
      <c r="P57" s="1231"/>
    </row>
    <row r="58" spans="1:16" ht="13.5" customHeight="1" x14ac:dyDescent="0.2">
      <c r="A58" s="1231"/>
      <c r="B58" s="982">
        <v>6</v>
      </c>
      <c r="C58" s="1494">
        <v>43132</v>
      </c>
      <c r="D58" s="1494"/>
      <c r="E58" s="1240"/>
      <c r="F58" s="1240"/>
      <c r="G58" s="1240"/>
      <c r="H58" s="1240"/>
      <c r="I58" s="1240"/>
      <c r="J58" s="1240"/>
      <c r="K58" s="1240"/>
      <c r="L58" s="1240"/>
      <c r="M58" s="1240"/>
      <c r="N58" s="1240"/>
      <c r="O58" s="1240"/>
      <c r="P58" s="1240"/>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5"/>
  </sheetPr>
  <dimension ref="A1:T65"/>
  <sheetViews>
    <sheetView zoomScaleNormal="100" workbookViewId="0"/>
  </sheetViews>
  <sheetFormatPr defaultRowHeight="12.75" x14ac:dyDescent="0.2"/>
  <cols>
    <col min="1" max="1" width="1" style="1232" customWidth="1"/>
    <col min="2" max="2" width="2.5703125" style="1232" customWidth="1"/>
    <col min="3" max="3" width="1" style="1232" customWidth="1"/>
    <col min="4" max="4" width="34" style="1232" customWidth="1"/>
    <col min="5" max="5" width="7.42578125" style="1232" customWidth="1"/>
    <col min="6" max="6" width="4.85546875" style="1232" customWidth="1"/>
    <col min="7" max="7" width="7.42578125" style="1232" customWidth="1"/>
    <col min="8" max="8" width="4.85546875" style="1232" customWidth="1"/>
    <col min="9" max="9" width="7.42578125" style="1232" customWidth="1"/>
    <col min="10" max="10" width="4.85546875" style="1232" customWidth="1"/>
    <col min="11" max="11" width="7.42578125" style="1232" customWidth="1"/>
    <col min="12" max="12" width="4.85546875" style="1232" customWidth="1"/>
    <col min="13" max="13" width="7.42578125" style="1232" customWidth="1"/>
    <col min="14" max="14" width="4.85546875" style="1232" customWidth="1"/>
    <col min="15" max="15" width="2.5703125" style="1232" customWidth="1"/>
    <col min="16" max="16" width="1" style="1232" customWidth="1"/>
    <col min="17" max="16384" width="9.140625" style="1232"/>
  </cols>
  <sheetData>
    <row r="1" spans="1:16" ht="13.5" customHeight="1" x14ac:dyDescent="0.2">
      <c r="A1" s="1231"/>
      <c r="B1" s="1281"/>
      <c r="C1" s="1528" t="s">
        <v>319</v>
      </c>
      <c r="D1" s="1528"/>
      <c r="E1" s="1228"/>
      <c r="F1" s="1228"/>
      <c r="G1" s="1228"/>
      <c r="H1" s="1228"/>
      <c r="I1" s="1228"/>
      <c r="J1" s="1228"/>
      <c r="K1" s="1228"/>
      <c r="L1" s="1228"/>
      <c r="M1" s="1282"/>
      <c r="N1" s="1228"/>
      <c r="O1" s="1228"/>
      <c r="P1" s="1231"/>
    </row>
    <row r="2" spans="1:16" ht="9.75" customHeight="1" x14ac:dyDescent="0.2">
      <c r="A2" s="1231"/>
      <c r="B2" s="1283"/>
      <c r="C2" s="1284"/>
      <c r="D2" s="1283"/>
      <c r="E2" s="1285"/>
      <c r="F2" s="1285"/>
      <c r="G2" s="1285"/>
      <c r="H2" s="1285"/>
      <c r="I2" s="1286"/>
      <c r="J2" s="1286"/>
      <c r="K2" s="1286"/>
      <c r="L2" s="1286"/>
      <c r="M2" s="1286"/>
      <c r="N2" s="1286"/>
      <c r="O2" s="1287"/>
      <c r="P2" s="1231"/>
    </row>
    <row r="3" spans="1:16" ht="9" customHeight="1" thickBot="1" x14ac:dyDescent="0.25">
      <c r="A3" s="1231"/>
      <c r="B3" s="1227"/>
      <c r="C3" s="1288"/>
      <c r="D3" s="1227"/>
      <c r="E3" s="1227"/>
      <c r="F3" s="1227"/>
      <c r="G3" s="1227"/>
      <c r="H3" s="1227"/>
      <c r="I3" s="1227"/>
      <c r="J3" s="1227"/>
      <c r="K3" s="1227"/>
      <c r="L3" s="1227"/>
      <c r="M3" s="1503" t="s">
        <v>73</v>
      </c>
      <c r="N3" s="1503"/>
      <c r="O3" s="1233"/>
      <c r="P3" s="1231"/>
    </row>
    <row r="4" spans="1:16" s="1239" customFormat="1" ht="13.5" customHeight="1" thickBot="1" x14ac:dyDescent="0.25">
      <c r="A4" s="1238"/>
      <c r="B4" s="1237"/>
      <c r="C4" s="1508" t="s">
        <v>161</v>
      </c>
      <c r="D4" s="1509"/>
      <c r="E4" s="1509"/>
      <c r="F4" s="1509"/>
      <c r="G4" s="1509"/>
      <c r="H4" s="1509"/>
      <c r="I4" s="1509"/>
      <c r="J4" s="1509"/>
      <c r="K4" s="1509"/>
      <c r="L4" s="1509"/>
      <c r="M4" s="1509"/>
      <c r="N4" s="1510"/>
      <c r="O4" s="1233"/>
      <c r="P4" s="1238"/>
    </row>
    <row r="5" spans="1:16" ht="3.75" customHeight="1" x14ac:dyDescent="0.2">
      <c r="A5" s="1231"/>
      <c r="B5" s="1227"/>
      <c r="C5" s="1529" t="s">
        <v>155</v>
      </c>
      <c r="D5" s="1530"/>
      <c r="E5" s="1227"/>
      <c r="F5" s="1289"/>
      <c r="G5" s="1289"/>
      <c r="H5" s="1289"/>
      <c r="I5" s="1289"/>
      <c r="J5" s="1289"/>
      <c r="K5" s="1227"/>
      <c r="L5" s="1289"/>
      <c r="M5" s="1289"/>
      <c r="N5" s="1289"/>
      <c r="O5" s="1233"/>
      <c r="P5" s="1231"/>
    </row>
    <row r="6" spans="1:16" ht="12.75" customHeight="1" x14ac:dyDescent="0.2">
      <c r="A6" s="1231"/>
      <c r="B6" s="1227"/>
      <c r="C6" s="1530"/>
      <c r="D6" s="1530"/>
      <c r="E6" s="1242">
        <v>2016</v>
      </c>
      <c r="F6" s="1243" t="s">
        <v>34</v>
      </c>
      <c r="G6" s="1242" t="s">
        <v>34</v>
      </c>
      <c r="H6" s="1243" t="s">
        <v>34</v>
      </c>
      <c r="I6" s="1244"/>
      <c r="J6" s="1243">
        <v>2017</v>
      </c>
      <c r="K6" s="1245" t="s">
        <v>34</v>
      </c>
      <c r="L6" s="1246" t="s">
        <v>34</v>
      </c>
      <c r="M6" s="1246" t="s">
        <v>34</v>
      </c>
      <c r="N6" s="1247"/>
      <c r="O6" s="1233"/>
      <c r="P6" s="1231"/>
    </row>
    <row r="7" spans="1:16" x14ac:dyDescent="0.2">
      <c r="A7" s="1231"/>
      <c r="B7" s="1227"/>
      <c r="C7" s="1290"/>
      <c r="D7" s="1290"/>
      <c r="E7" s="1501" t="str">
        <f>+'6populacao1'!E7</f>
        <v>4.º trimestre</v>
      </c>
      <c r="F7" s="1501"/>
      <c r="G7" s="1501" t="str">
        <f>+'6populacao1'!G7</f>
        <v>1.º trimestre</v>
      </c>
      <c r="H7" s="1501"/>
      <c r="I7" s="1501" t="str">
        <f>+'6populacao1'!I7</f>
        <v>2.º trimestre</v>
      </c>
      <c r="J7" s="1501"/>
      <c r="K7" s="1501" t="str">
        <f>+'6populacao1'!K7</f>
        <v>3.º trimestre</v>
      </c>
      <c r="L7" s="1501"/>
      <c r="M7" s="1501" t="str">
        <f>+'6populacao1'!M7</f>
        <v>4.º trimestre</v>
      </c>
      <c r="N7" s="1501"/>
      <c r="O7" s="1291"/>
      <c r="P7" s="1231"/>
    </row>
    <row r="8" spans="1:16" s="1252" customFormat="1" ht="16.5" customHeight="1" x14ac:dyDescent="0.2">
      <c r="A8" s="1251"/>
      <c r="B8" s="1292"/>
      <c r="C8" s="1493" t="s">
        <v>13</v>
      </c>
      <c r="D8" s="1493"/>
      <c r="E8" s="1527">
        <v>4643.6000000000004</v>
      </c>
      <c r="F8" s="1527"/>
      <c r="G8" s="1527">
        <v>4658.1000000000004</v>
      </c>
      <c r="H8" s="1527"/>
      <c r="I8" s="1527">
        <v>4760.3999999999996</v>
      </c>
      <c r="J8" s="1527"/>
      <c r="K8" s="1527">
        <v>4803</v>
      </c>
      <c r="L8" s="1527"/>
      <c r="M8" s="1506">
        <v>4804.8999999999996</v>
      </c>
      <c r="N8" s="1506"/>
      <c r="O8" s="1293"/>
      <c r="P8" s="1251"/>
    </row>
    <row r="9" spans="1:16" ht="12" customHeight="1" x14ac:dyDescent="0.2">
      <c r="A9" s="1231"/>
      <c r="B9" s="1294"/>
      <c r="C9" s="755" t="s">
        <v>72</v>
      </c>
      <c r="D9" s="1240"/>
      <c r="E9" s="1525">
        <v>2377</v>
      </c>
      <c r="F9" s="1525"/>
      <c r="G9" s="1525">
        <v>2389.1</v>
      </c>
      <c r="H9" s="1525"/>
      <c r="I9" s="1525">
        <v>2443.8000000000002</v>
      </c>
      <c r="J9" s="1525"/>
      <c r="K9" s="1525">
        <v>2471.6999999999998</v>
      </c>
      <c r="L9" s="1525"/>
      <c r="M9" s="1526">
        <v>2464.8000000000002</v>
      </c>
      <c r="N9" s="1526"/>
      <c r="O9" s="1291"/>
      <c r="P9" s="1231"/>
    </row>
    <row r="10" spans="1:16" ht="12" customHeight="1" x14ac:dyDescent="0.2">
      <c r="A10" s="1231"/>
      <c r="B10" s="1294"/>
      <c r="C10" s="755" t="s">
        <v>71</v>
      </c>
      <c r="D10" s="1240"/>
      <c r="E10" s="1525">
        <v>2266.6999999999998</v>
      </c>
      <c r="F10" s="1525"/>
      <c r="G10" s="1525">
        <v>2269</v>
      </c>
      <c r="H10" s="1525"/>
      <c r="I10" s="1525">
        <v>2316.6</v>
      </c>
      <c r="J10" s="1525"/>
      <c r="K10" s="1525">
        <v>2331.3000000000002</v>
      </c>
      <c r="L10" s="1525"/>
      <c r="M10" s="1526">
        <v>2340.1999999999998</v>
      </c>
      <c r="N10" s="1526"/>
      <c r="O10" s="1291"/>
      <c r="P10" s="1231"/>
    </row>
    <row r="11" spans="1:16" ht="17.25" customHeight="1" x14ac:dyDescent="0.2">
      <c r="A11" s="1231"/>
      <c r="B11" s="1294"/>
      <c r="C11" s="755" t="s">
        <v>156</v>
      </c>
      <c r="D11" s="1240"/>
      <c r="E11" s="1525">
        <v>265</v>
      </c>
      <c r="F11" s="1525"/>
      <c r="G11" s="1525">
        <v>274</v>
      </c>
      <c r="H11" s="1525"/>
      <c r="I11" s="1525">
        <v>275.39999999999998</v>
      </c>
      <c r="J11" s="1525"/>
      <c r="K11" s="1525">
        <v>291.2</v>
      </c>
      <c r="L11" s="1525"/>
      <c r="M11" s="1526">
        <v>290</v>
      </c>
      <c r="N11" s="1526"/>
      <c r="O11" s="1291"/>
      <c r="P11" s="1231"/>
    </row>
    <row r="12" spans="1:16" ht="12" customHeight="1" x14ac:dyDescent="0.2">
      <c r="A12" s="1231"/>
      <c r="B12" s="1294"/>
      <c r="C12" s="755" t="s">
        <v>157</v>
      </c>
      <c r="D12" s="1240"/>
      <c r="E12" s="1524">
        <v>2230.4</v>
      </c>
      <c r="F12" s="1524"/>
      <c r="G12" s="1524">
        <v>2221.4</v>
      </c>
      <c r="H12" s="1524"/>
      <c r="I12" s="1524">
        <v>2241.9</v>
      </c>
      <c r="J12" s="1524"/>
      <c r="K12" s="1524">
        <v>2248.1</v>
      </c>
      <c r="L12" s="1524"/>
      <c r="M12" s="1504">
        <v>2247.8000000000002</v>
      </c>
      <c r="N12" s="1504"/>
      <c r="O12" s="1291"/>
      <c r="P12" s="1231"/>
    </row>
    <row r="13" spans="1:16" ht="12" customHeight="1" x14ac:dyDescent="0.2">
      <c r="A13" s="1231"/>
      <c r="B13" s="1294"/>
      <c r="C13" s="755" t="s">
        <v>158</v>
      </c>
      <c r="D13" s="1240"/>
      <c r="E13" s="1524">
        <v>2148.1999999999998</v>
      </c>
      <c r="F13" s="1524"/>
      <c r="G13" s="1524">
        <v>2162.6999999999998</v>
      </c>
      <c r="H13" s="1524"/>
      <c r="I13" s="1524">
        <v>2243.1</v>
      </c>
      <c r="J13" s="1524"/>
      <c r="K13" s="1524">
        <v>2263.8000000000002</v>
      </c>
      <c r="L13" s="1524"/>
      <c r="M13" s="1504">
        <v>2267.1</v>
      </c>
      <c r="N13" s="1504"/>
      <c r="O13" s="1291"/>
      <c r="P13" s="1231"/>
    </row>
    <row r="14" spans="1:16" ht="17.25" customHeight="1" x14ac:dyDescent="0.2">
      <c r="A14" s="1231"/>
      <c r="B14" s="1294"/>
      <c r="C14" s="755" t="s">
        <v>377</v>
      </c>
      <c r="D14" s="1240"/>
      <c r="E14" s="1525">
        <v>307.3</v>
      </c>
      <c r="F14" s="1525"/>
      <c r="G14" s="1525">
        <v>301</v>
      </c>
      <c r="H14" s="1525"/>
      <c r="I14" s="1525">
        <v>331.9</v>
      </c>
      <c r="J14" s="1525"/>
      <c r="K14" s="1525">
        <v>304.5</v>
      </c>
      <c r="L14" s="1525"/>
      <c r="M14" s="1526">
        <v>280.39999999999998</v>
      </c>
      <c r="N14" s="1526"/>
      <c r="O14" s="1291"/>
      <c r="P14" s="1231"/>
    </row>
    <row r="15" spans="1:16" ht="12" customHeight="1" x14ac:dyDescent="0.2">
      <c r="A15" s="1231"/>
      <c r="B15" s="1294"/>
      <c r="C15" s="755" t="s">
        <v>162</v>
      </c>
      <c r="D15" s="1240"/>
      <c r="E15" s="1524">
        <v>1159.2</v>
      </c>
      <c r="F15" s="1524"/>
      <c r="G15" s="1524">
        <v>1133.0999999999999</v>
      </c>
      <c r="H15" s="1524"/>
      <c r="I15" s="1524">
        <v>1164.5</v>
      </c>
      <c r="J15" s="1524"/>
      <c r="K15" s="1524">
        <v>1181</v>
      </c>
      <c r="L15" s="1524"/>
      <c r="M15" s="1504">
        <v>1228.5999999999999</v>
      </c>
      <c r="N15" s="1504"/>
      <c r="O15" s="1291"/>
      <c r="P15" s="1231"/>
    </row>
    <row r="16" spans="1:16" ht="12" customHeight="1" x14ac:dyDescent="0.2">
      <c r="A16" s="1231"/>
      <c r="B16" s="1294"/>
      <c r="C16" s="755" t="s">
        <v>163</v>
      </c>
      <c r="D16" s="1240"/>
      <c r="E16" s="1524">
        <v>3177.1</v>
      </c>
      <c r="F16" s="1524"/>
      <c r="G16" s="1524">
        <v>3224</v>
      </c>
      <c r="H16" s="1524"/>
      <c r="I16" s="1524">
        <v>3264</v>
      </c>
      <c r="J16" s="1524"/>
      <c r="K16" s="1524">
        <v>3317.5</v>
      </c>
      <c r="L16" s="1524"/>
      <c r="M16" s="1504">
        <v>3296</v>
      </c>
      <c r="N16" s="1504"/>
      <c r="O16" s="1291"/>
      <c r="P16" s="1231"/>
    </row>
    <row r="17" spans="1:18" s="1298" customFormat="1" ht="17.25" customHeight="1" x14ac:dyDescent="0.2">
      <c r="A17" s="1295"/>
      <c r="B17" s="1296"/>
      <c r="C17" s="755" t="s">
        <v>164</v>
      </c>
      <c r="D17" s="1240"/>
      <c r="E17" s="1524">
        <v>4090.1</v>
      </c>
      <c r="F17" s="1524"/>
      <c r="G17" s="1524">
        <v>4107.5</v>
      </c>
      <c r="H17" s="1524"/>
      <c r="I17" s="1524">
        <v>4205.6000000000004</v>
      </c>
      <c r="J17" s="1524"/>
      <c r="K17" s="1524">
        <v>4295</v>
      </c>
      <c r="L17" s="1524"/>
      <c r="M17" s="1504">
        <v>4273.2</v>
      </c>
      <c r="N17" s="1504"/>
      <c r="O17" s="1297"/>
      <c r="P17" s="1295"/>
    </row>
    <row r="18" spans="1:18" s="1298" customFormat="1" ht="12" customHeight="1" x14ac:dyDescent="0.2">
      <c r="A18" s="1295"/>
      <c r="B18" s="1296"/>
      <c r="C18" s="755" t="s">
        <v>165</v>
      </c>
      <c r="D18" s="1240"/>
      <c r="E18" s="1524">
        <v>553.5</v>
      </c>
      <c r="F18" s="1524"/>
      <c r="G18" s="1524">
        <v>550.70000000000005</v>
      </c>
      <c r="H18" s="1524"/>
      <c r="I18" s="1524">
        <v>554.79999999999995</v>
      </c>
      <c r="J18" s="1524"/>
      <c r="K18" s="1524">
        <v>508</v>
      </c>
      <c r="L18" s="1524"/>
      <c r="M18" s="1504">
        <v>531.70000000000005</v>
      </c>
      <c r="N18" s="1504"/>
      <c r="O18" s="1297"/>
      <c r="P18" s="1295"/>
    </row>
    <row r="19" spans="1:18" ht="17.25" customHeight="1" x14ac:dyDescent="0.2">
      <c r="A19" s="1231"/>
      <c r="B19" s="1294"/>
      <c r="C19" s="755" t="s">
        <v>166</v>
      </c>
      <c r="D19" s="1240"/>
      <c r="E19" s="1524">
        <v>3837.1</v>
      </c>
      <c r="F19" s="1524"/>
      <c r="G19" s="1524">
        <v>3852.8</v>
      </c>
      <c r="H19" s="1524"/>
      <c r="I19" s="1524">
        <v>3931.5</v>
      </c>
      <c r="J19" s="1524"/>
      <c r="K19" s="1524">
        <v>3998.8</v>
      </c>
      <c r="L19" s="1524"/>
      <c r="M19" s="1504">
        <v>4011.7</v>
      </c>
      <c r="N19" s="1504"/>
      <c r="O19" s="1291"/>
      <c r="P19" s="1231"/>
    </row>
    <row r="20" spans="1:18" ht="12" customHeight="1" x14ac:dyDescent="0.2">
      <c r="A20" s="1231"/>
      <c r="B20" s="1294"/>
      <c r="C20" s="1299"/>
      <c r="D20" s="1221" t="s">
        <v>167</v>
      </c>
      <c r="E20" s="1524">
        <v>2987.5</v>
      </c>
      <c r="F20" s="1524"/>
      <c r="G20" s="1524">
        <v>3035.7</v>
      </c>
      <c r="H20" s="1524"/>
      <c r="I20" s="1524">
        <v>3062.5</v>
      </c>
      <c r="J20" s="1524"/>
      <c r="K20" s="1524">
        <v>3099.9</v>
      </c>
      <c r="L20" s="1524"/>
      <c r="M20" s="1504">
        <v>3123</v>
      </c>
      <c r="N20" s="1504"/>
      <c r="O20" s="1291"/>
      <c r="P20" s="1231"/>
    </row>
    <row r="21" spans="1:18" ht="12" customHeight="1" x14ac:dyDescent="0.2">
      <c r="A21" s="1231"/>
      <c r="B21" s="1294"/>
      <c r="C21" s="1299"/>
      <c r="D21" s="1221" t="s">
        <v>168</v>
      </c>
      <c r="E21" s="1524">
        <v>704</v>
      </c>
      <c r="F21" s="1524"/>
      <c r="G21" s="1524">
        <v>681.4</v>
      </c>
      <c r="H21" s="1524"/>
      <c r="I21" s="1524">
        <v>727.9</v>
      </c>
      <c r="J21" s="1524"/>
      <c r="K21" s="1524">
        <v>763</v>
      </c>
      <c r="L21" s="1524"/>
      <c r="M21" s="1504">
        <v>742.4</v>
      </c>
      <c r="N21" s="1504"/>
      <c r="O21" s="1291"/>
      <c r="P21" s="1231"/>
    </row>
    <row r="22" spans="1:18" ht="12" customHeight="1" x14ac:dyDescent="0.2">
      <c r="A22" s="1231"/>
      <c r="B22" s="1294"/>
      <c r="C22" s="1299"/>
      <c r="D22" s="1221" t="s">
        <v>129</v>
      </c>
      <c r="E22" s="1524">
        <v>145.6</v>
      </c>
      <c r="F22" s="1524"/>
      <c r="G22" s="1524">
        <v>135.69999999999999</v>
      </c>
      <c r="H22" s="1524"/>
      <c r="I22" s="1524">
        <v>141.1</v>
      </c>
      <c r="J22" s="1524"/>
      <c r="K22" s="1524">
        <v>135.9</v>
      </c>
      <c r="L22" s="1524"/>
      <c r="M22" s="1504">
        <v>146.30000000000001</v>
      </c>
      <c r="N22" s="1504"/>
      <c r="O22" s="1291"/>
      <c r="P22" s="1231"/>
    </row>
    <row r="23" spans="1:18" ht="12" customHeight="1" x14ac:dyDescent="0.2">
      <c r="A23" s="1231"/>
      <c r="B23" s="1294"/>
      <c r="C23" s="755" t="s">
        <v>169</v>
      </c>
      <c r="D23" s="1240"/>
      <c r="E23" s="1524">
        <v>781.3</v>
      </c>
      <c r="F23" s="1524"/>
      <c r="G23" s="1524">
        <v>782.5</v>
      </c>
      <c r="H23" s="1524"/>
      <c r="I23" s="1524">
        <v>806.2</v>
      </c>
      <c r="J23" s="1524"/>
      <c r="K23" s="1524">
        <v>782.8</v>
      </c>
      <c r="L23" s="1524"/>
      <c r="M23" s="1504">
        <v>772.1</v>
      </c>
      <c r="N23" s="1504"/>
      <c r="O23" s="1291"/>
      <c r="P23" s="1231"/>
    </row>
    <row r="24" spans="1:18" ht="12" customHeight="1" x14ac:dyDescent="0.2">
      <c r="A24" s="1231"/>
      <c r="B24" s="1294"/>
      <c r="C24" s="755" t="s">
        <v>129</v>
      </c>
      <c r="D24" s="1240"/>
      <c r="E24" s="1524">
        <v>25.2</v>
      </c>
      <c r="F24" s="1524"/>
      <c r="G24" s="1524">
        <v>22.8</v>
      </c>
      <c r="H24" s="1524"/>
      <c r="I24" s="1524">
        <v>22.7</v>
      </c>
      <c r="J24" s="1524"/>
      <c r="K24" s="1524">
        <v>21.4</v>
      </c>
      <c r="L24" s="1524"/>
      <c r="M24" s="1504">
        <v>21.1</v>
      </c>
      <c r="N24" s="1504"/>
      <c r="O24" s="1291"/>
      <c r="P24" s="1231"/>
    </row>
    <row r="25" spans="1:18" ht="17.25" customHeight="1" x14ac:dyDescent="0.2">
      <c r="A25" s="1231"/>
      <c r="B25" s="1294"/>
      <c r="C25" s="760" t="s">
        <v>170</v>
      </c>
      <c r="D25" s="760"/>
      <c r="E25" s="1522"/>
      <c r="F25" s="1522"/>
      <c r="G25" s="1522"/>
      <c r="H25" s="1522"/>
      <c r="I25" s="1522"/>
      <c r="J25" s="1522"/>
      <c r="K25" s="1522"/>
      <c r="L25" s="1522"/>
      <c r="M25" s="1523"/>
      <c r="N25" s="1523"/>
      <c r="O25" s="1291"/>
      <c r="P25" s="1231"/>
    </row>
    <row r="26" spans="1:18" s="1266" customFormat="1" ht="14.25" customHeight="1" x14ac:dyDescent="0.2">
      <c r="A26" s="1265"/>
      <c r="B26" s="1519" t="s">
        <v>171</v>
      </c>
      <c r="C26" s="1519"/>
      <c r="D26" s="1519"/>
      <c r="E26" s="1520">
        <v>65.900000000000006</v>
      </c>
      <c r="F26" s="1520"/>
      <c r="G26" s="1520">
        <v>66.3</v>
      </c>
      <c r="H26" s="1520"/>
      <c r="I26" s="1520">
        <v>67.599999999999994</v>
      </c>
      <c r="J26" s="1520"/>
      <c r="K26" s="1520">
        <v>68.5</v>
      </c>
      <c r="L26" s="1520"/>
      <c r="M26" s="1521">
        <v>68.900000000000006</v>
      </c>
      <c r="N26" s="1521"/>
      <c r="O26" s="1300"/>
      <c r="P26" s="1265"/>
      <c r="R26" s="1450"/>
    </row>
    <row r="27" spans="1:18" ht="12" customHeight="1" x14ac:dyDescent="0.2">
      <c r="A27" s="1231"/>
      <c r="B27" s="1294"/>
      <c r="C27" s="758"/>
      <c r="D27" s="1221" t="s">
        <v>72</v>
      </c>
      <c r="E27" s="1516">
        <v>68.8</v>
      </c>
      <c r="F27" s="1516"/>
      <c r="G27" s="1516">
        <v>69.400000000000006</v>
      </c>
      <c r="H27" s="1516"/>
      <c r="I27" s="1516">
        <v>70.8</v>
      </c>
      <c r="J27" s="1516"/>
      <c r="K27" s="1516">
        <v>72</v>
      </c>
      <c r="L27" s="1516"/>
      <c r="M27" s="1502">
        <v>72.2</v>
      </c>
      <c r="N27" s="1502"/>
      <c r="O27" s="1291"/>
      <c r="P27" s="1231"/>
    </row>
    <row r="28" spans="1:18" ht="12" customHeight="1" x14ac:dyDescent="0.2">
      <c r="A28" s="1231"/>
      <c r="B28" s="1294"/>
      <c r="C28" s="758"/>
      <c r="D28" s="1221" t="s">
        <v>71</v>
      </c>
      <c r="E28" s="1516">
        <v>63.2</v>
      </c>
      <c r="F28" s="1516"/>
      <c r="G28" s="1516">
        <v>63.4</v>
      </c>
      <c r="H28" s="1516"/>
      <c r="I28" s="1516">
        <v>64.5</v>
      </c>
      <c r="J28" s="1516"/>
      <c r="K28" s="1516">
        <v>65.3</v>
      </c>
      <c r="L28" s="1516"/>
      <c r="M28" s="1502">
        <v>65.8</v>
      </c>
      <c r="N28" s="1502"/>
      <c r="O28" s="1291"/>
      <c r="P28" s="1231"/>
    </row>
    <row r="29" spans="1:18" s="1266" customFormat="1" ht="14.25" customHeight="1" x14ac:dyDescent="0.2">
      <c r="A29" s="1265"/>
      <c r="B29" s="1519" t="s">
        <v>156</v>
      </c>
      <c r="C29" s="1519"/>
      <c r="D29" s="1519"/>
      <c r="E29" s="1520">
        <v>24.2</v>
      </c>
      <c r="F29" s="1520"/>
      <c r="G29" s="1520">
        <v>25</v>
      </c>
      <c r="H29" s="1520"/>
      <c r="I29" s="1520">
        <v>25.2</v>
      </c>
      <c r="J29" s="1520"/>
      <c r="K29" s="1520">
        <v>26.7</v>
      </c>
      <c r="L29" s="1520"/>
      <c r="M29" s="1521">
        <v>26.6</v>
      </c>
      <c r="N29" s="1521"/>
      <c r="O29" s="1300"/>
      <c r="P29" s="1265"/>
    </row>
    <row r="30" spans="1:18" ht="12" customHeight="1" x14ac:dyDescent="0.2">
      <c r="A30" s="1231"/>
      <c r="B30" s="1294"/>
      <c r="C30" s="758"/>
      <c r="D30" s="1221" t="s">
        <v>72</v>
      </c>
      <c r="E30" s="1516">
        <v>25.8</v>
      </c>
      <c r="F30" s="1516"/>
      <c r="G30" s="1516">
        <v>26.8</v>
      </c>
      <c r="H30" s="1516"/>
      <c r="I30" s="1516">
        <v>26.4</v>
      </c>
      <c r="J30" s="1516"/>
      <c r="K30" s="1516">
        <v>28.6</v>
      </c>
      <c r="L30" s="1516"/>
      <c r="M30" s="1502">
        <v>28.5</v>
      </c>
      <c r="N30" s="1502"/>
      <c r="O30" s="1291"/>
      <c r="P30" s="1231"/>
    </row>
    <row r="31" spans="1:18" ht="12" customHeight="1" x14ac:dyDescent="0.2">
      <c r="A31" s="1231"/>
      <c r="B31" s="1294"/>
      <c r="C31" s="758"/>
      <c r="D31" s="1221" t="s">
        <v>71</v>
      </c>
      <c r="E31" s="1516">
        <v>22.5</v>
      </c>
      <c r="F31" s="1516"/>
      <c r="G31" s="1516">
        <v>23.2</v>
      </c>
      <c r="H31" s="1516"/>
      <c r="I31" s="1516">
        <v>23.9</v>
      </c>
      <c r="J31" s="1516"/>
      <c r="K31" s="1516">
        <v>24.6</v>
      </c>
      <c r="L31" s="1516"/>
      <c r="M31" s="1502">
        <v>24.6</v>
      </c>
      <c r="N31" s="1502"/>
      <c r="O31" s="1291"/>
      <c r="P31" s="1231"/>
    </row>
    <row r="32" spans="1:18" s="1266" customFormat="1" ht="14.25" customHeight="1" x14ac:dyDescent="0.2">
      <c r="A32" s="1265"/>
      <c r="B32" s="1519" t="s">
        <v>172</v>
      </c>
      <c r="C32" s="1519"/>
      <c r="D32" s="1519"/>
      <c r="E32" s="1520">
        <v>52.9</v>
      </c>
      <c r="F32" s="1520"/>
      <c r="G32" s="1520">
        <v>53.9</v>
      </c>
      <c r="H32" s="1520"/>
      <c r="I32" s="1520">
        <v>56.1</v>
      </c>
      <c r="J32" s="1520"/>
      <c r="K32" s="1520">
        <v>57.1</v>
      </c>
      <c r="L32" s="1520"/>
      <c r="M32" s="1521">
        <v>57.8</v>
      </c>
      <c r="N32" s="1521"/>
      <c r="O32" s="1300"/>
      <c r="P32" s="1265"/>
    </row>
    <row r="33" spans="1:20" ht="12" customHeight="1" x14ac:dyDescent="0.2">
      <c r="A33" s="1231"/>
      <c r="B33" s="1294"/>
      <c r="C33" s="758"/>
      <c r="D33" s="1221" t="s">
        <v>72</v>
      </c>
      <c r="E33" s="1516">
        <v>59.3</v>
      </c>
      <c r="F33" s="1516"/>
      <c r="G33" s="1516">
        <v>60.4</v>
      </c>
      <c r="H33" s="1516"/>
      <c r="I33" s="1516">
        <v>62.2</v>
      </c>
      <c r="J33" s="1516"/>
      <c r="K33" s="1516">
        <v>64.099999999999994</v>
      </c>
      <c r="L33" s="1516"/>
      <c r="M33" s="1502">
        <v>65.400000000000006</v>
      </c>
      <c r="N33" s="1502"/>
      <c r="O33" s="1291"/>
      <c r="P33" s="1231"/>
    </row>
    <row r="34" spans="1:20" ht="12" customHeight="1" x14ac:dyDescent="0.2">
      <c r="A34" s="1231"/>
      <c r="B34" s="1294"/>
      <c r="C34" s="758"/>
      <c r="D34" s="1221" t="s">
        <v>71</v>
      </c>
      <c r="E34" s="1516">
        <v>47.2</v>
      </c>
      <c r="F34" s="1516"/>
      <c r="G34" s="1516">
        <v>48.2</v>
      </c>
      <c r="H34" s="1516"/>
      <c r="I34" s="1516">
        <v>50.6</v>
      </c>
      <c r="J34" s="1516"/>
      <c r="K34" s="1516">
        <v>50.9</v>
      </c>
      <c r="L34" s="1516"/>
      <c r="M34" s="1502">
        <v>51.1</v>
      </c>
      <c r="N34" s="1502"/>
      <c r="O34" s="1291"/>
      <c r="P34" s="1231"/>
    </row>
    <row r="35" spans="1:20" ht="17.25" customHeight="1" x14ac:dyDescent="0.2">
      <c r="A35" s="1231"/>
      <c r="B35" s="1294"/>
      <c r="C35" s="1517" t="s">
        <v>173</v>
      </c>
      <c r="D35" s="1517"/>
      <c r="E35" s="1518"/>
      <c r="F35" s="1518"/>
      <c r="G35" s="1518"/>
      <c r="H35" s="1518"/>
      <c r="I35" s="1518"/>
      <c r="J35" s="1518"/>
      <c r="K35" s="1518"/>
      <c r="L35" s="1518"/>
      <c r="M35" s="1515"/>
      <c r="N35" s="1515"/>
      <c r="O35" s="1291"/>
      <c r="P35" s="1231"/>
    </row>
    <row r="36" spans="1:20" ht="12" customHeight="1" x14ac:dyDescent="0.2">
      <c r="A36" s="1231"/>
      <c r="B36" s="1294"/>
      <c r="C36" s="1512" t="s">
        <v>171</v>
      </c>
      <c r="D36" s="1512"/>
      <c r="E36" s="1513">
        <f>+E28-E27</f>
        <v>-5.5999999999999943</v>
      </c>
      <c r="F36" s="1513"/>
      <c r="G36" s="1513">
        <f>+G28-G27</f>
        <v>-6.0000000000000071</v>
      </c>
      <c r="H36" s="1513"/>
      <c r="I36" s="1513">
        <f>+I28-I27</f>
        <v>-6.2999999999999972</v>
      </c>
      <c r="J36" s="1513"/>
      <c r="K36" s="1513">
        <f>+K28-K27</f>
        <v>-6.7000000000000028</v>
      </c>
      <c r="L36" s="1513"/>
      <c r="M36" s="1514">
        <f>+M28-M27</f>
        <v>-6.4000000000000057</v>
      </c>
      <c r="N36" s="1514"/>
      <c r="O36" s="1291"/>
      <c r="P36" s="1231"/>
    </row>
    <row r="37" spans="1:20" ht="12" customHeight="1" x14ac:dyDescent="0.2">
      <c r="A37" s="1231"/>
      <c r="B37" s="1294"/>
      <c r="C37" s="1512" t="s">
        <v>156</v>
      </c>
      <c r="D37" s="1512"/>
      <c r="E37" s="1513">
        <f>+E31-E30</f>
        <v>-3.3000000000000007</v>
      </c>
      <c r="F37" s="1513"/>
      <c r="G37" s="1513">
        <f>+G31-G30</f>
        <v>-3.6000000000000014</v>
      </c>
      <c r="H37" s="1513"/>
      <c r="I37" s="1513">
        <f>+I31-I30</f>
        <v>-2.5</v>
      </c>
      <c r="J37" s="1513"/>
      <c r="K37" s="1513">
        <f>+K31-K30</f>
        <v>-4</v>
      </c>
      <c r="L37" s="1513"/>
      <c r="M37" s="1514">
        <f>+M31-M30</f>
        <v>-3.8999999999999986</v>
      </c>
      <c r="N37" s="1514"/>
      <c r="O37" s="1291"/>
      <c r="P37" s="1231"/>
    </row>
    <row r="38" spans="1:20" ht="12" customHeight="1" x14ac:dyDescent="0.2">
      <c r="A38" s="1231"/>
      <c r="B38" s="1294"/>
      <c r="C38" s="1512" t="s">
        <v>172</v>
      </c>
      <c r="D38" s="1512"/>
      <c r="E38" s="1513">
        <f>+E34-E33</f>
        <v>-12.099999999999994</v>
      </c>
      <c r="F38" s="1513"/>
      <c r="G38" s="1513">
        <f>+G34-G33</f>
        <v>-12.199999999999996</v>
      </c>
      <c r="H38" s="1513"/>
      <c r="I38" s="1513">
        <f>+I34-I33</f>
        <v>-11.600000000000001</v>
      </c>
      <c r="J38" s="1513"/>
      <c r="K38" s="1513">
        <f>+K34-K33</f>
        <v>-13.199999999999996</v>
      </c>
      <c r="L38" s="1513"/>
      <c r="M38" s="1514">
        <f>+M34-M33</f>
        <v>-14.300000000000004</v>
      </c>
      <c r="N38" s="1514"/>
      <c r="O38" s="1291"/>
      <c r="P38" s="1231"/>
    </row>
    <row r="39" spans="1:20" ht="12.75" customHeight="1" thickBot="1" x14ac:dyDescent="0.25">
      <c r="A39" s="1231"/>
      <c r="B39" s="1294"/>
      <c r="C39" s="1221"/>
      <c r="D39" s="1221"/>
      <c r="E39" s="1301"/>
      <c r="F39" s="1301"/>
      <c r="G39" s="1301"/>
      <c r="H39" s="1301"/>
      <c r="I39" s="1301"/>
      <c r="J39" s="1301"/>
      <c r="K39" s="1301"/>
      <c r="L39" s="1301"/>
      <c r="M39" s="1302"/>
      <c r="N39" s="1302"/>
      <c r="O39" s="1291"/>
      <c r="P39" s="1231"/>
    </row>
    <row r="40" spans="1:20" s="1298" customFormat="1" ht="13.5" customHeight="1" thickBot="1" x14ac:dyDescent="0.25">
      <c r="A40" s="1295"/>
      <c r="B40" s="1240"/>
      <c r="C40" s="1508" t="s">
        <v>511</v>
      </c>
      <c r="D40" s="1509"/>
      <c r="E40" s="1509"/>
      <c r="F40" s="1509"/>
      <c r="G40" s="1509"/>
      <c r="H40" s="1509"/>
      <c r="I40" s="1509"/>
      <c r="J40" s="1509"/>
      <c r="K40" s="1509"/>
      <c r="L40" s="1509"/>
      <c r="M40" s="1509"/>
      <c r="N40" s="1510"/>
      <c r="O40" s="1297"/>
      <c r="P40" s="1295"/>
    </row>
    <row r="41" spans="1:20" s="1298" customFormat="1" ht="3.75" customHeight="1" x14ac:dyDescent="0.2">
      <c r="A41" s="1295"/>
      <c r="B41" s="1240"/>
      <c r="C41" s="1498" t="s">
        <v>159</v>
      </c>
      <c r="D41" s="1499"/>
      <c r="E41" s="1237"/>
      <c r="F41" s="1237"/>
      <c r="G41" s="1237"/>
      <c r="H41" s="1237"/>
      <c r="I41" s="1237"/>
      <c r="J41" s="1237"/>
      <c r="K41" s="1237"/>
      <c r="L41" s="1237"/>
      <c r="M41" s="1237"/>
      <c r="N41" s="1237"/>
      <c r="O41" s="1297"/>
      <c r="P41" s="1295"/>
    </row>
    <row r="42" spans="1:20" s="1298" customFormat="1" ht="12.75" customHeight="1" x14ac:dyDescent="0.2">
      <c r="A42" s="1295"/>
      <c r="B42" s="1240"/>
      <c r="C42" s="1499"/>
      <c r="D42" s="1499"/>
      <c r="E42" s="1242">
        <v>2016</v>
      </c>
      <c r="F42" s="1243" t="s">
        <v>34</v>
      </c>
      <c r="G42" s="1242" t="s">
        <v>34</v>
      </c>
      <c r="H42" s="1243" t="s">
        <v>34</v>
      </c>
      <c r="I42" s="1244"/>
      <c r="J42" s="1243">
        <v>2017</v>
      </c>
      <c r="K42" s="1245" t="s">
        <v>34</v>
      </c>
      <c r="L42" s="1246" t="s">
        <v>34</v>
      </c>
      <c r="M42" s="1246" t="s">
        <v>34</v>
      </c>
      <c r="N42" s="1247"/>
      <c r="O42" s="1297"/>
      <c r="P42" s="1295"/>
    </row>
    <row r="43" spans="1:20" s="1298" customFormat="1" ht="12.75" customHeight="1" x14ac:dyDescent="0.2">
      <c r="A43" s="1295"/>
      <c r="B43" s="1240"/>
      <c r="C43" s="1248"/>
      <c r="D43" s="1248"/>
      <c r="E43" s="1501" t="str">
        <f>+E7</f>
        <v>4.º trimestre</v>
      </c>
      <c r="F43" s="1501"/>
      <c r="G43" s="1501" t="str">
        <f>+G7</f>
        <v>1.º trimestre</v>
      </c>
      <c r="H43" s="1501"/>
      <c r="I43" s="1501" t="str">
        <f>+I7</f>
        <v>2.º trimestre</v>
      </c>
      <c r="J43" s="1501"/>
      <c r="K43" s="1501" t="str">
        <f>+K7</f>
        <v>3.º trimestre</v>
      </c>
      <c r="L43" s="1501"/>
      <c r="M43" s="1501" t="str">
        <f>+M7</f>
        <v>4.º trimestre</v>
      </c>
      <c r="N43" s="1501"/>
      <c r="O43" s="1297"/>
      <c r="P43" s="1295"/>
    </row>
    <row r="44" spans="1:20" s="1298" customFormat="1" ht="12.75" customHeight="1" x14ac:dyDescent="0.2">
      <c r="A44" s="1295"/>
      <c r="B44" s="1240"/>
      <c r="C44" s="1248"/>
      <c r="D44" s="1248"/>
      <c r="E44" s="766" t="s">
        <v>160</v>
      </c>
      <c r="F44" s="766" t="s">
        <v>106</v>
      </c>
      <c r="G44" s="766" t="s">
        <v>160</v>
      </c>
      <c r="H44" s="766" t="s">
        <v>106</v>
      </c>
      <c r="I44" s="767" t="s">
        <v>160</v>
      </c>
      <c r="J44" s="767" t="s">
        <v>106</v>
      </c>
      <c r="K44" s="767" t="s">
        <v>160</v>
      </c>
      <c r="L44" s="767" t="s">
        <v>106</v>
      </c>
      <c r="M44" s="767" t="s">
        <v>160</v>
      </c>
      <c r="N44" s="767" t="s">
        <v>106</v>
      </c>
      <c r="O44" s="1297"/>
      <c r="P44" s="1295"/>
    </row>
    <row r="45" spans="1:20" s="1298" customFormat="1" ht="15" customHeight="1" x14ac:dyDescent="0.2">
      <c r="A45" s="1295"/>
      <c r="B45" s="1303"/>
      <c r="C45" s="1493" t="s">
        <v>13</v>
      </c>
      <c r="D45" s="1493"/>
      <c r="E45" s="1269">
        <v>4643.6000000000004</v>
      </c>
      <c r="F45" s="1304">
        <f>+E45/E45*100</f>
        <v>100</v>
      </c>
      <c r="G45" s="1269">
        <v>4658.1000000000004</v>
      </c>
      <c r="H45" s="1304">
        <f>+G45/G45*100</f>
        <v>100</v>
      </c>
      <c r="I45" s="1269">
        <v>4760.3999999999996</v>
      </c>
      <c r="J45" s="1304">
        <f>+I45/I45*100</f>
        <v>100</v>
      </c>
      <c r="K45" s="1269">
        <v>4803</v>
      </c>
      <c r="L45" s="1304">
        <f>+K45/K45*100</f>
        <v>100</v>
      </c>
      <c r="M45" s="1270">
        <v>4804.8999999999996</v>
      </c>
      <c r="N45" s="1305">
        <f>+M45/M45*100</f>
        <v>100</v>
      </c>
      <c r="O45" s="1297"/>
      <c r="P45" s="1295"/>
      <c r="S45" s="1448"/>
      <c r="T45" s="1449"/>
    </row>
    <row r="46" spans="1:20" s="1298" customFormat="1" ht="12.75" customHeight="1" x14ac:dyDescent="0.2">
      <c r="A46" s="1295"/>
      <c r="B46" s="1240"/>
      <c r="C46" s="759"/>
      <c r="D46" s="1221" t="s">
        <v>72</v>
      </c>
      <c r="E46" s="1272">
        <v>2377</v>
      </c>
      <c r="F46" s="1306">
        <f>+E46/E45*100</f>
        <v>51.188732879662325</v>
      </c>
      <c r="G46" s="1272">
        <v>2389.1</v>
      </c>
      <c r="H46" s="1306">
        <f>+G46/G45*100</f>
        <v>51.289152229449776</v>
      </c>
      <c r="I46" s="1272">
        <v>2443.8000000000002</v>
      </c>
      <c r="J46" s="1306">
        <f>+I46/I45*100</f>
        <v>51.336022183009845</v>
      </c>
      <c r="K46" s="1272">
        <v>2471.6999999999998</v>
      </c>
      <c r="L46" s="1306">
        <f>+K46/K45*100</f>
        <v>51.461586508432219</v>
      </c>
      <c r="M46" s="1273">
        <v>2464.8000000000002</v>
      </c>
      <c r="N46" s="1307">
        <f>+M46/M45*100</f>
        <v>51.297633665633001</v>
      </c>
      <c r="O46" s="1297"/>
      <c r="P46" s="1295"/>
    </row>
    <row r="47" spans="1:20" s="1298" customFormat="1" ht="12.75" customHeight="1" x14ac:dyDescent="0.2">
      <c r="A47" s="1295"/>
      <c r="B47" s="1240"/>
      <c r="C47" s="759"/>
      <c r="D47" s="1221" t="s">
        <v>71</v>
      </c>
      <c r="E47" s="1272">
        <v>2266.6999999999998</v>
      </c>
      <c r="F47" s="1306">
        <f>+E47/E45*100</f>
        <v>48.81342062193125</v>
      </c>
      <c r="G47" s="1272">
        <v>2269</v>
      </c>
      <c r="H47" s="1306">
        <f>+G47/G45*100</f>
        <v>48.710847770550217</v>
      </c>
      <c r="I47" s="1272">
        <v>2316.6</v>
      </c>
      <c r="J47" s="1306">
        <f>+I47/I45*100</f>
        <v>48.663977816990176</v>
      </c>
      <c r="K47" s="1272">
        <v>2331.3000000000002</v>
      </c>
      <c r="L47" s="1306">
        <f>+K47/K45*100</f>
        <v>48.538413491567773</v>
      </c>
      <c r="M47" s="1273">
        <v>2340.1999999999998</v>
      </c>
      <c r="N47" s="1307">
        <f>+M47/M45*100</f>
        <v>48.70444754313305</v>
      </c>
      <c r="O47" s="1297"/>
      <c r="P47" s="1295"/>
    </row>
    <row r="48" spans="1:20" s="1298" customFormat="1" ht="14.25" customHeight="1" x14ac:dyDescent="0.2">
      <c r="A48" s="1295"/>
      <c r="B48" s="1240"/>
      <c r="C48" s="755" t="s">
        <v>156</v>
      </c>
      <c r="D48" s="761"/>
      <c r="E48" s="1274">
        <v>265</v>
      </c>
      <c r="F48" s="1308">
        <f>+E48/E$45*100</f>
        <v>5.7067792230166248</v>
      </c>
      <c r="G48" s="1274">
        <v>274</v>
      </c>
      <c r="H48" s="1308">
        <f>+G48/G$45*100</f>
        <v>5.8822266589381931</v>
      </c>
      <c r="I48" s="1274">
        <v>275.39999999999998</v>
      </c>
      <c r="J48" s="1308">
        <f>+I48/I$45*100</f>
        <v>5.7852281320897401</v>
      </c>
      <c r="K48" s="1274">
        <v>291.2</v>
      </c>
      <c r="L48" s="1308">
        <f>+K48/K$45*100</f>
        <v>6.0628773683114714</v>
      </c>
      <c r="M48" s="1275">
        <v>290</v>
      </c>
      <c r="N48" s="1309">
        <f>+M48/M$45*100</f>
        <v>6.0355054215488364</v>
      </c>
      <c r="O48" s="1297"/>
      <c r="P48" s="1295"/>
    </row>
    <row r="49" spans="1:16" s="1298" customFormat="1" ht="12.75" customHeight="1" x14ac:dyDescent="0.2">
      <c r="A49" s="1295"/>
      <c r="B49" s="1240"/>
      <c r="C49" s="758"/>
      <c r="D49" s="1310" t="s">
        <v>72</v>
      </c>
      <c r="E49" s="1272">
        <v>143.9</v>
      </c>
      <c r="F49" s="1306">
        <f>+E49/E48*100</f>
        <v>54.301886792452834</v>
      </c>
      <c r="G49" s="1272">
        <v>149</v>
      </c>
      <c r="H49" s="1306">
        <f>+G49/G48*100</f>
        <v>54.379562043795616</v>
      </c>
      <c r="I49" s="1272">
        <v>146.9</v>
      </c>
      <c r="J49" s="1306">
        <f>+I49/I48*100</f>
        <v>53.340595497458253</v>
      </c>
      <c r="K49" s="1272">
        <v>159</v>
      </c>
      <c r="L49" s="1306">
        <f>+K49/K48*100</f>
        <v>54.601648351648358</v>
      </c>
      <c r="M49" s="1273">
        <v>158.19999999999999</v>
      </c>
      <c r="N49" s="1307">
        <f>+M49/M48*100</f>
        <v>54.551724137931032</v>
      </c>
      <c r="O49" s="1297"/>
      <c r="P49" s="1295"/>
    </row>
    <row r="50" spans="1:16" s="1298" customFormat="1" ht="12.75" customHeight="1" x14ac:dyDescent="0.2">
      <c r="A50" s="1295"/>
      <c r="B50" s="1240"/>
      <c r="C50" s="758"/>
      <c r="D50" s="1310" t="s">
        <v>71</v>
      </c>
      <c r="E50" s="1272">
        <v>121.1</v>
      </c>
      <c r="F50" s="1306">
        <f>+E50/E48*100</f>
        <v>45.698113207547166</v>
      </c>
      <c r="G50" s="1272">
        <v>125</v>
      </c>
      <c r="H50" s="1306">
        <f>+G50/G48*100</f>
        <v>45.620437956204377</v>
      </c>
      <c r="I50" s="1272">
        <v>128.5</v>
      </c>
      <c r="J50" s="1306">
        <f>+I50/I48*100</f>
        <v>46.659404502541761</v>
      </c>
      <c r="K50" s="1272">
        <v>132.19999999999999</v>
      </c>
      <c r="L50" s="1306">
        <f>+K50/K48*100</f>
        <v>45.39835164835165</v>
      </c>
      <c r="M50" s="1273">
        <v>131.80000000000001</v>
      </c>
      <c r="N50" s="1307">
        <f>+M50/M48*100</f>
        <v>45.448275862068968</v>
      </c>
      <c r="O50" s="1297"/>
      <c r="P50" s="1295"/>
    </row>
    <row r="51" spans="1:16" s="1298" customFormat="1" ht="14.25" customHeight="1" x14ac:dyDescent="0.2">
      <c r="A51" s="1295"/>
      <c r="B51" s="1240"/>
      <c r="C51" s="755" t="s">
        <v>508</v>
      </c>
      <c r="D51" s="761"/>
      <c r="E51" s="1274">
        <v>919.8</v>
      </c>
      <c r="F51" s="1308">
        <f>+E51/E$45*100</f>
        <v>19.807907657851665</v>
      </c>
      <c r="G51" s="1274">
        <v>919.2</v>
      </c>
      <c r="H51" s="1308">
        <f>+G51/G$45*100</f>
        <v>19.733367682102141</v>
      </c>
      <c r="I51" s="1274">
        <v>935.6</v>
      </c>
      <c r="J51" s="1308">
        <f>+I51/I$45*100</f>
        <v>19.653810604150916</v>
      </c>
      <c r="K51" s="1274">
        <v>937.3</v>
      </c>
      <c r="L51" s="1308">
        <f>+K51/K$45*100</f>
        <v>19.51488652925255</v>
      </c>
      <c r="M51" s="1275">
        <v>939.8</v>
      </c>
      <c r="N51" s="1309">
        <f>+M51/M$45*100</f>
        <v>19.559199983350332</v>
      </c>
      <c r="O51" s="1311"/>
      <c r="P51" s="1295"/>
    </row>
    <row r="52" spans="1:16" s="1298" customFormat="1" ht="12.75" customHeight="1" x14ac:dyDescent="0.2">
      <c r="A52" s="1295"/>
      <c r="B52" s="1240"/>
      <c r="C52" s="758"/>
      <c r="D52" s="1310" t="s">
        <v>72</v>
      </c>
      <c r="E52" s="1272">
        <v>456.4</v>
      </c>
      <c r="F52" s="1306">
        <f>+E52/E51*100</f>
        <v>49.61948249619482</v>
      </c>
      <c r="G52" s="1272">
        <v>455.5</v>
      </c>
      <c r="H52" s="1306">
        <f>+G52/G51*100</f>
        <v>49.553959965187119</v>
      </c>
      <c r="I52" s="1272">
        <v>472.4</v>
      </c>
      <c r="J52" s="1306">
        <f>+I52/I51*100</f>
        <v>50.491663103890552</v>
      </c>
      <c r="K52" s="1272">
        <v>469.7</v>
      </c>
      <c r="L52" s="1306">
        <f>+K52/K51*100</f>
        <v>50.112023898431666</v>
      </c>
      <c r="M52" s="1273">
        <v>463.3</v>
      </c>
      <c r="N52" s="1307">
        <f>+M52/M51*100</f>
        <v>49.297722919770166</v>
      </c>
      <c r="O52" s="1297"/>
      <c r="P52" s="1295"/>
    </row>
    <row r="53" spans="1:16" s="1298" customFormat="1" ht="12.75" customHeight="1" x14ac:dyDescent="0.2">
      <c r="A53" s="1295"/>
      <c r="B53" s="1240"/>
      <c r="C53" s="758"/>
      <c r="D53" s="1310" t="s">
        <v>71</v>
      </c>
      <c r="E53" s="1272">
        <v>463.4</v>
      </c>
      <c r="F53" s="1306">
        <f>+E53/E51*100</f>
        <v>50.38051750380518</v>
      </c>
      <c r="G53" s="1272">
        <v>463.7</v>
      </c>
      <c r="H53" s="1306">
        <f>+G53/G51*100</f>
        <v>50.446040034812881</v>
      </c>
      <c r="I53" s="1272">
        <v>463.3</v>
      </c>
      <c r="J53" s="1306">
        <f>+I53/I51*100</f>
        <v>49.519025224454893</v>
      </c>
      <c r="K53" s="1272">
        <v>467.6</v>
      </c>
      <c r="L53" s="1306">
        <f>+K53/K51*100</f>
        <v>49.887976101568334</v>
      </c>
      <c r="M53" s="1273">
        <v>476.4</v>
      </c>
      <c r="N53" s="1307">
        <f>+M53/M51*100</f>
        <v>50.691636518408167</v>
      </c>
      <c r="O53" s="1297"/>
      <c r="P53" s="1295"/>
    </row>
    <row r="54" spans="1:16" s="1298" customFormat="1" ht="14.25" customHeight="1" x14ac:dyDescent="0.2">
      <c r="A54" s="1295"/>
      <c r="B54" s="1240"/>
      <c r="C54" s="755" t="s">
        <v>509</v>
      </c>
      <c r="D54" s="761"/>
      <c r="E54" s="1274">
        <v>1310.5999999999999</v>
      </c>
      <c r="F54" s="1308">
        <f>+E54/E$45*100</f>
        <v>28.223791885605991</v>
      </c>
      <c r="G54" s="1274">
        <v>1302.2</v>
      </c>
      <c r="H54" s="1308">
        <f>+G54/G$45*100</f>
        <v>27.955604216311368</v>
      </c>
      <c r="I54" s="1274">
        <v>1306.3</v>
      </c>
      <c r="J54" s="1308">
        <f>+I54/I$45*100</f>
        <v>27.440971346945638</v>
      </c>
      <c r="K54" s="1274">
        <v>1310.8</v>
      </c>
      <c r="L54" s="1308">
        <f>+K54/K$45*100</f>
        <v>27.291276285654796</v>
      </c>
      <c r="M54" s="1275">
        <v>1308.0999999999999</v>
      </c>
      <c r="N54" s="1309">
        <f>+M54/M$45*100</f>
        <v>27.224291868717348</v>
      </c>
      <c r="O54" s="1297"/>
      <c r="P54" s="1295"/>
    </row>
    <row r="55" spans="1:16" s="1298" customFormat="1" ht="12.75" customHeight="1" x14ac:dyDescent="0.2">
      <c r="A55" s="1295"/>
      <c r="B55" s="1240"/>
      <c r="C55" s="758"/>
      <c r="D55" s="1310" t="s">
        <v>72</v>
      </c>
      <c r="E55" s="1272">
        <v>645</v>
      </c>
      <c r="F55" s="1306">
        <f>+E55/E54*100</f>
        <v>49.214100412025033</v>
      </c>
      <c r="G55" s="1272">
        <v>644.6</v>
      </c>
      <c r="H55" s="1306">
        <f>+G55/G54*100</f>
        <v>49.500844724312707</v>
      </c>
      <c r="I55" s="1272">
        <v>644.9</v>
      </c>
      <c r="J55" s="1306">
        <f>+I55/I54*100</f>
        <v>49.368445226976959</v>
      </c>
      <c r="K55" s="1272">
        <v>653.70000000000005</v>
      </c>
      <c r="L55" s="1306">
        <f>+K55/K54*100</f>
        <v>49.870308208727501</v>
      </c>
      <c r="M55" s="1273">
        <v>648.79999999999995</v>
      </c>
      <c r="N55" s="1307">
        <f>+M55/M54*100</f>
        <v>49.598654537114903</v>
      </c>
      <c r="O55" s="1297"/>
      <c r="P55" s="1295"/>
    </row>
    <row r="56" spans="1:16" s="1298" customFormat="1" ht="12.75" customHeight="1" x14ac:dyDescent="0.2">
      <c r="A56" s="1295"/>
      <c r="B56" s="1240"/>
      <c r="C56" s="758"/>
      <c r="D56" s="1310" t="s">
        <v>71</v>
      </c>
      <c r="E56" s="1272">
        <v>665.6</v>
      </c>
      <c r="F56" s="1306">
        <f>+E56/E54*100</f>
        <v>50.785899587974981</v>
      </c>
      <c r="G56" s="1272">
        <v>657.5</v>
      </c>
      <c r="H56" s="1306">
        <f>+G56/G54*100</f>
        <v>50.491475963753651</v>
      </c>
      <c r="I56" s="1272">
        <v>661.4</v>
      </c>
      <c r="J56" s="1306">
        <f>+I56/I54*100</f>
        <v>50.631554773023048</v>
      </c>
      <c r="K56" s="1272">
        <v>657.1</v>
      </c>
      <c r="L56" s="1306">
        <f>+K56/K54*100</f>
        <v>50.129691791272514</v>
      </c>
      <c r="M56" s="1273">
        <v>659.3</v>
      </c>
      <c r="N56" s="1307">
        <f>+M56/M54*100</f>
        <v>50.401345462885104</v>
      </c>
      <c r="O56" s="1297"/>
      <c r="P56" s="1295"/>
    </row>
    <row r="57" spans="1:16" s="1298" customFormat="1" ht="14.25" customHeight="1" x14ac:dyDescent="0.2">
      <c r="A57" s="1295"/>
      <c r="B57" s="1240"/>
      <c r="C57" s="755" t="s">
        <v>510</v>
      </c>
      <c r="D57" s="761"/>
      <c r="E57" s="1274">
        <v>1905.1</v>
      </c>
      <c r="F57" s="1308">
        <f>+E57/E$45*100</f>
        <v>41.02635885950555</v>
      </c>
      <c r="G57" s="1274">
        <v>1931.5</v>
      </c>
      <c r="H57" s="1308">
        <f>+G57/G$45*100</f>
        <v>41.46540434941285</v>
      </c>
      <c r="I57" s="1274">
        <v>1985.4</v>
      </c>
      <c r="J57" s="1308">
        <f>+I57/I$45*100</f>
        <v>41.706579279052185</v>
      </c>
      <c r="K57" s="1274">
        <v>2019.2</v>
      </c>
      <c r="L57" s="1308">
        <f>+K57/K$45*100</f>
        <v>42.040391422027902</v>
      </c>
      <c r="M57" s="1275">
        <v>2035.8</v>
      </c>
      <c r="N57" s="1309">
        <f>+M57/M$45*100</f>
        <v>42.369248059272827</v>
      </c>
      <c r="O57" s="1297"/>
      <c r="P57" s="1295"/>
    </row>
    <row r="58" spans="1:16" s="1298" customFormat="1" ht="12.75" customHeight="1" x14ac:dyDescent="0.2">
      <c r="A58" s="1295"/>
      <c r="B58" s="1240"/>
      <c r="C58" s="758"/>
      <c r="D58" s="1310" t="s">
        <v>72</v>
      </c>
      <c r="E58" s="1272">
        <v>973.7</v>
      </c>
      <c r="F58" s="1306">
        <f>+E58/E57*100</f>
        <v>51.110177943415046</v>
      </c>
      <c r="G58" s="1272">
        <v>988.5</v>
      </c>
      <c r="H58" s="1306">
        <f>+G58/G57*100</f>
        <v>51.177841056173953</v>
      </c>
      <c r="I58" s="1272">
        <v>1015.1</v>
      </c>
      <c r="J58" s="1306">
        <f>+I58/I57*100</f>
        <v>51.128236123703033</v>
      </c>
      <c r="K58" s="1272">
        <v>1029.7</v>
      </c>
      <c r="L58" s="1306">
        <f>+K58/K57*100</f>
        <v>50.995443740095091</v>
      </c>
      <c r="M58" s="1273">
        <v>1044.5999999999999</v>
      </c>
      <c r="N58" s="1307">
        <f>+M58/M57*100</f>
        <v>51.311523725316817</v>
      </c>
      <c r="O58" s="1297"/>
      <c r="P58" s="1295"/>
    </row>
    <row r="59" spans="1:16" s="1298" customFormat="1" ht="12.75" customHeight="1" x14ac:dyDescent="0.2">
      <c r="A59" s="1295"/>
      <c r="B59" s="1240"/>
      <c r="C59" s="758"/>
      <c r="D59" s="1310" t="s">
        <v>71</v>
      </c>
      <c r="E59" s="1272">
        <v>931.4</v>
      </c>
      <c r="F59" s="1306">
        <f>+E59/E57*100</f>
        <v>48.889822056584961</v>
      </c>
      <c r="G59" s="1272">
        <v>943</v>
      </c>
      <c r="H59" s="1306">
        <f>+G59/G57*100</f>
        <v>48.822158943826047</v>
      </c>
      <c r="I59" s="1272">
        <v>970.3</v>
      </c>
      <c r="J59" s="1306">
        <f>+I59/I57*100</f>
        <v>48.871763876296967</v>
      </c>
      <c r="K59" s="1272">
        <v>989.5</v>
      </c>
      <c r="L59" s="1306">
        <f>+K59/K57*100</f>
        <v>49.004556259904916</v>
      </c>
      <c r="M59" s="1273">
        <v>991.2</v>
      </c>
      <c r="N59" s="1307">
        <f>+M59/M57*100</f>
        <v>48.688476274683175</v>
      </c>
      <c r="O59" s="1297"/>
      <c r="P59" s="1295"/>
    </row>
    <row r="60" spans="1:16" s="1298" customFormat="1" ht="14.25" customHeight="1" x14ac:dyDescent="0.2">
      <c r="A60" s="1295"/>
      <c r="B60" s="1240"/>
      <c r="C60" s="755" t="s">
        <v>512</v>
      </c>
      <c r="D60" s="761"/>
      <c r="E60" s="1274">
        <v>243.1</v>
      </c>
      <c r="F60" s="1308">
        <f>+E60/E$45*100</f>
        <v>5.2351623740201561</v>
      </c>
      <c r="G60" s="1274">
        <v>231.2</v>
      </c>
      <c r="H60" s="1308">
        <f>+G60/G$45*100</f>
        <v>4.9633970932354385</v>
      </c>
      <c r="I60" s="1274">
        <v>257.60000000000002</v>
      </c>
      <c r="J60" s="1308">
        <f>+I60/I$45*100</f>
        <v>5.4113099739517692</v>
      </c>
      <c r="K60" s="1274">
        <v>244.6</v>
      </c>
      <c r="L60" s="1308">
        <f>+K60/K$45*100</f>
        <v>5.0926504268165731</v>
      </c>
      <c r="M60" s="1275">
        <v>231.3</v>
      </c>
      <c r="N60" s="1309">
        <f>+M60/M$45*100</f>
        <v>4.8138358758767099</v>
      </c>
      <c r="O60" s="1297"/>
      <c r="P60" s="1295"/>
    </row>
    <row r="61" spans="1:16" s="1298" customFormat="1" ht="12.75" customHeight="1" x14ac:dyDescent="0.2">
      <c r="A61" s="1295"/>
      <c r="B61" s="1240"/>
      <c r="C61" s="758"/>
      <c r="D61" s="1310" t="s">
        <v>72</v>
      </c>
      <c r="E61" s="1272">
        <v>157.9</v>
      </c>
      <c r="F61" s="1306">
        <f>+E61/E60*100</f>
        <v>64.952694364459077</v>
      </c>
      <c r="G61" s="1272">
        <v>151.4</v>
      </c>
      <c r="H61" s="1306">
        <f>+G61/G60*100</f>
        <v>65.484429065743953</v>
      </c>
      <c r="I61" s="1272">
        <v>164.5</v>
      </c>
      <c r="J61" s="1306">
        <f>+I61/I60*100</f>
        <v>63.8586956521739</v>
      </c>
      <c r="K61" s="1272">
        <v>159.69999999999999</v>
      </c>
      <c r="L61" s="1306">
        <f>+K61/K60*100</f>
        <v>65.290269828291088</v>
      </c>
      <c r="M61" s="1273">
        <v>149.80000000000001</v>
      </c>
      <c r="N61" s="1307">
        <f>+M61/M60*100</f>
        <v>64.764375270211843</v>
      </c>
      <c r="O61" s="1297"/>
      <c r="P61" s="1295"/>
    </row>
    <row r="62" spans="1:16" s="1298" customFormat="1" ht="12.75" customHeight="1" x14ac:dyDescent="0.2">
      <c r="A62" s="1295"/>
      <c r="B62" s="1240"/>
      <c r="C62" s="758"/>
      <c r="D62" s="1310" t="s">
        <v>71</v>
      </c>
      <c r="E62" s="1272">
        <v>85.2</v>
      </c>
      <c r="F62" s="1306">
        <f>+E62/E60*100</f>
        <v>35.04730563554093</v>
      </c>
      <c r="G62" s="1272">
        <v>79.8</v>
      </c>
      <c r="H62" s="1306">
        <f>+G62/G60*100</f>
        <v>34.515570934256054</v>
      </c>
      <c r="I62" s="1272">
        <v>93.2</v>
      </c>
      <c r="J62" s="1306">
        <f>+I62/I60*100</f>
        <v>36.180124223602483</v>
      </c>
      <c r="K62" s="1272">
        <v>84.9</v>
      </c>
      <c r="L62" s="1306">
        <f>+K62/K60*100</f>
        <v>34.709730171708912</v>
      </c>
      <c r="M62" s="1273">
        <v>81.5</v>
      </c>
      <c r="N62" s="1307">
        <f>+M62/M60*100</f>
        <v>35.23562472978815</v>
      </c>
      <c r="O62" s="1297"/>
      <c r="P62" s="1295"/>
    </row>
    <row r="63" spans="1:16" s="835" customFormat="1" ht="13.5" customHeight="1" x14ac:dyDescent="0.2">
      <c r="A63" s="852"/>
      <c r="B63" s="852"/>
      <c r="C63" s="853" t="s">
        <v>554</v>
      </c>
      <c r="D63" s="854"/>
      <c r="E63" s="855"/>
      <c r="F63" s="1276"/>
      <c r="G63" s="855"/>
      <c r="H63" s="1276"/>
      <c r="I63" s="855"/>
      <c r="J63" s="1276"/>
      <c r="K63" s="855"/>
      <c r="L63" s="1276"/>
      <c r="M63" s="855"/>
      <c r="N63" s="1276"/>
      <c r="O63" s="1297"/>
      <c r="P63" s="847"/>
    </row>
    <row r="64" spans="1:16" ht="13.5" customHeight="1" x14ac:dyDescent="0.2">
      <c r="A64" s="1231"/>
      <c r="B64" s="1227"/>
      <c r="C64" s="1278" t="s">
        <v>398</v>
      </c>
      <c r="D64" s="1312"/>
      <c r="E64" s="1313" t="s">
        <v>88</v>
      </c>
      <c r="F64" s="940"/>
      <c r="G64" s="1280"/>
      <c r="H64" s="1280"/>
      <c r="I64" s="1301"/>
      <c r="J64" s="1314"/>
      <c r="K64" s="1315"/>
      <c r="L64" s="1301"/>
      <c r="M64" s="1316"/>
      <c r="N64" s="1316"/>
      <c r="O64" s="1297"/>
      <c r="P64" s="1231"/>
    </row>
    <row r="65" spans="1:16" s="1266" customFormat="1" ht="13.5" customHeight="1" x14ac:dyDescent="0.2">
      <c r="A65" s="1265"/>
      <c r="B65" s="1262"/>
      <c r="C65" s="1262"/>
      <c r="D65" s="1262"/>
      <c r="E65" s="1227"/>
      <c r="F65" s="1227"/>
      <c r="G65" s="1227"/>
      <c r="H65" s="1227"/>
      <c r="I65" s="1227"/>
      <c r="J65" s="1227"/>
      <c r="K65" s="1511">
        <v>43132</v>
      </c>
      <c r="L65" s="1511"/>
      <c r="M65" s="1511"/>
      <c r="N65" s="1511"/>
      <c r="O65" s="1317">
        <v>7</v>
      </c>
      <c r="P65" s="1231"/>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5"/>
  </sheetPr>
  <dimension ref="A1:R59"/>
  <sheetViews>
    <sheetView showRuler="0" zoomScaleNormal="100" workbookViewId="0"/>
  </sheetViews>
  <sheetFormatPr defaultRowHeight="12.75" x14ac:dyDescent="0.2"/>
  <cols>
    <col min="1" max="1" width="1" style="1232" customWidth="1"/>
    <col min="2" max="2" width="2.5703125" style="1232" customWidth="1"/>
    <col min="3" max="3" width="1" style="1232" customWidth="1"/>
    <col min="4" max="4" width="32.42578125" style="1232" customWidth="1"/>
    <col min="5" max="5" width="7.42578125" style="1232" customWidth="1"/>
    <col min="6" max="6" width="5.140625" style="1232" customWidth="1"/>
    <col min="7" max="7" width="7.42578125" style="1232" customWidth="1"/>
    <col min="8" max="8" width="5.140625" style="1232" customWidth="1"/>
    <col min="9" max="9" width="7.42578125" style="1232" customWidth="1"/>
    <col min="10" max="10" width="5.140625" style="1232" customWidth="1"/>
    <col min="11" max="11" width="7.42578125" style="1232" customWidth="1"/>
    <col min="12" max="12" width="5.140625" style="1232" customWidth="1"/>
    <col min="13" max="13" width="7.42578125" style="1232" customWidth="1"/>
    <col min="14" max="14" width="5.140625" style="1232" customWidth="1"/>
    <col min="15" max="15" width="2.5703125" style="1232" customWidth="1"/>
    <col min="16" max="16" width="1" style="1232" customWidth="1"/>
    <col min="17" max="16384" width="9.140625" style="1232"/>
  </cols>
  <sheetData>
    <row r="1" spans="1:16" ht="13.5" customHeight="1" x14ac:dyDescent="0.2">
      <c r="A1" s="1231"/>
      <c r="B1" s="1318"/>
      <c r="C1" s="1318"/>
      <c r="D1" s="1318"/>
      <c r="E1" s="1228"/>
      <c r="F1" s="1228"/>
      <c r="G1" s="1228"/>
      <c r="H1" s="1228"/>
      <c r="I1" s="1542" t="s">
        <v>314</v>
      </c>
      <c r="J1" s="1542"/>
      <c r="K1" s="1542"/>
      <c r="L1" s="1542"/>
      <c r="M1" s="1542"/>
      <c r="N1" s="1542"/>
      <c r="O1" s="1230"/>
      <c r="P1" s="1231"/>
    </row>
    <row r="2" spans="1:16" ht="6" customHeight="1" x14ac:dyDescent="0.2">
      <c r="A2" s="1231"/>
      <c r="B2" s="1319"/>
      <c r="C2" s="1320"/>
      <c r="D2" s="1320"/>
      <c r="E2" s="1321"/>
      <c r="F2" s="1321"/>
      <c r="G2" s="1321"/>
      <c r="H2" s="1321"/>
      <c r="I2" s="1227"/>
      <c r="J2" s="1227"/>
      <c r="K2" s="1227"/>
      <c r="L2" s="1227"/>
      <c r="M2" s="1227"/>
      <c r="N2" s="1322"/>
      <c r="O2" s="1227"/>
      <c r="P2" s="1231"/>
    </row>
    <row r="3" spans="1:16" ht="10.5" customHeight="1" thickBot="1" x14ac:dyDescent="0.25">
      <c r="A3" s="1231"/>
      <c r="B3" s="1323"/>
      <c r="C3" s="1324"/>
      <c r="D3" s="1320"/>
      <c r="E3" s="1321"/>
      <c r="F3" s="1321"/>
      <c r="G3" s="1321"/>
      <c r="H3" s="1321"/>
      <c r="I3" s="1227"/>
      <c r="J3" s="1227"/>
      <c r="K3" s="1227"/>
      <c r="L3" s="1227"/>
      <c r="M3" s="1503" t="s">
        <v>73</v>
      </c>
      <c r="N3" s="1503"/>
      <c r="O3" s="1227"/>
      <c r="P3" s="1231"/>
    </row>
    <row r="4" spans="1:16" s="1239" customFormat="1" ht="13.5" customHeight="1" thickBot="1" x14ac:dyDescent="0.25">
      <c r="A4" s="1238"/>
      <c r="B4" s="1325"/>
      <c r="C4" s="1532" t="s">
        <v>179</v>
      </c>
      <c r="D4" s="1533"/>
      <c r="E4" s="1533"/>
      <c r="F4" s="1533"/>
      <c r="G4" s="1533"/>
      <c r="H4" s="1533"/>
      <c r="I4" s="1533"/>
      <c r="J4" s="1533"/>
      <c r="K4" s="1533"/>
      <c r="L4" s="1533"/>
      <c r="M4" s="1533"/>
      <c r="N4" s="1534"/>
      <c r="O4" s="1227"/>
      <c r="P4" s="1238"/>
    </row>
    <row r="5" spans="1:16" ht="3" customHeight="1" x14ac:dyDescent="0.2">
      <c r="A5" s="1231"/>
      <c r="B5" s="1326"/>
      <c r="C5" s="1498" t="s">
        <v>155</v>
      </c>
      <c r="D5" s="1499"/>
      <c r="E5" s="1327"/>
      <c r="F5" s="1327"/>
      <c r="G5" s="1327"/>
      <c r="H5" s="1327"/>
      <c r="I5" s="1327"/>
      <c r="J5" s="1327"/>
      <c r="K5" s="1234"/>
      <c r="L5" s="1328"/>
      <c r="M5" s="1328"/>
      <c r="N5" s="1328"/>
      <c r="O5" s="1227"/>
      <c r="P5" s="1238"/>
    </row>
    <row r="6" spans="1:16" ht="12.75" customHeight="1" x14ac:dyDescent="0.2">
      <c r="A6" s="1231"/>
      <c r="B6" s="1326"/>
      <c r="C6" s="1500"/>
      <c r="D6" s="1500"/>
      <c r="E6" s="1242">
        <v>2016</v>
      </c>
      <c r="F6" s="1243" t="s">
        <v>34</v>
      </c>
      <c r="G6" s="1242" t="s">
        <v>34</v>
      </c>
      <c r="H6" s="1243" t="s">
        <v>34</v>
      </c>
      <c r="I6" s="1244"/>
      <c r="J6" s="1243">
        <v>2017</v>
      </c>
      <c r="K6" s="1245" t="s">
        <v>34</v>
      </c>
      <c r="L6" s="1246" t="s">
        <v>34</v>
      </c>
      <c r="M6" s="1246" t="s">
        <v>34</v>
      </c>
      <c r="N6" s="1247"/>
      <c r="O6" s="1227"/>
      <c r="P6" s="1238"/>
    </row>
    <row r="7" spans="1:16" x14ac:dyDescent="0.2">
      <c r="A7" s="1231"/>
      <c r="B7" s="1326"/>
      <c r="C7" s="1290"/>
      <c r="D7" s="1290"/>
      <c r="E7" s="1501" t="str">
        <f>+'6populacao1'!E7</f>
        <v>4.º trimestre</v>
      </c>
      <c r="F7" s="1501"/>
      <c r="G7" s="1501" t="str">
        <f>+'6populacao1'!G7</f>
        <v>1.º trimestre</v>
      </c>
      <c r="H7" s="1501"/>
      <c r="I7" s="1501" t="str">
        <f>+'6populacao1'!I7</f>
        <v>2.º trimestre</v>
      </c>
      <c r="J7" s="1501"/>
      <c r="K7" s="1501" t="str">
        <f>+'6populacao1'!K7</f>
        <v>3.º trimestre</v>
      </c>
      <c r="L7" s="1501"/>
      <c r="M7" s="1501" t="str">
        <f>+'6populacao1'!M7</f>
        <v>4.º trimestre</v>
      </c>
      <c r="N7" s="1501"/>
      <c r="O7" s="1227"/>
      <c r="P7" s="1238"/>
    </row>
    <row r="8" spans="1:16" s="1252" customFormat="1" ht="18.75" customHeight="1" x14ac:dyDescent="0.2">
      <c r="A8" s="1251"/>
      <c r="B8" s="1326"/>
      <c r="C8" s="1493" t="s">
        <v>180</v>
      </c>
      <c r="D8" s="1493"/>
      <c r="E8" s="1538">
        <v>543.20000000000005</v>
      </c>
      <c r="F8" s="1538"/>
      <c r="G8" s="1538">
        <v>523.9</v>
      </c>
      <c r="H8" s="1538"/>
      <c r="I8" s="1538">
        <v>461.4</v>
      </c>
      <c r="J8" s="1538"/>
      <c r="K8" s="1538">
        <v>444</v>
      </c>
      <c r="L8" s="1538"/>
      <c r="M8" s="1539">
        <v>422</v>
      </c>
      <c r="N8" s="1539"/>
      <c r="O8" s="1227"/>
      <c r="P8" s="1238"/>
    </row>
    <row r="9" spans="1:16" ht="13.5" customHeight="1" x14ac:dyDescent="0.2">
      <c r="A9" s="1231"/>
      <c r="B9" s="1326"/>
      <c r="C9" s="755" t="s">
        <v>72</v>
      </c>
      <c r="D9" s="1295"/>
      <c r="E9" s="1540">
        <v>275.7</v>
      </c>
      <c r="F9" s="1540"/>
      <c r="G9" s="1540">
        <v>258.60000000000002</v>
      </c>
      <c r="H9" s="1540"/>
      <c r="I9" s="1540">
        <v>224.2</v>
      </c>
      <c r="J9" s="1540"/>
      <c r="K9" s="1540">
        <v>207.2</v>
      </c>
      <c r="L9" s="1540"/>
      <c r="M9" s="1541">
        <v>206.5</v>
      </c>
      <c r="N9" s="1541"/>
      <c r="O9" s="1227"/>
      <c r="P9" s="1238"/>
    </row>
    <row r="10" spans="1:16" ht="13.5" customHeight="1" x14ac:dyDescent="0.2">
      <c r="A10" s="1231"/>
      <c r="B10" s="1326"/>
      <c r="C10" s="755" t="s">
        <v>71</v>
      </c>
      <c r="D10" s="1295"/>
      <c r="E10" s="1540">
        <v>267.39999999999998</v>
      </c>
      <c r="F10" s="1540"/>
      <c r="G10" s="1540">
        <v>265.3</v>
      </c>
      <c r="H10" s="1540"/>
      <c r="I10" s="1540">
        <v>237.1</v>
      </c>
      <c r="J10" s="1540"/>
      <c r="K10" s="1540">
        <v>236.8</v>
      </c>
      <c r="L10" s="1540"/>
      <c r="M10" s="1541">
        <v>215.4</v>
      </c>
      <c r="N10" s="1541"/>
      <c r="O10" s="1227"/>
      <c r="P10" s="1238"/>
    </row>
    <row r="11" spans="1:16" ht="19.5" customHeight="1" x14ac:dyDescent="0.2">
      <c r="A11" s="1231"/>
      <c r="B11" s="1326"/>
      <c r="C11" s="755" t="s">
        <v>156</v>
      </c>
      <c r="D11" s="1295"/>
      <c r="E11" s="1540">
        <v>101.8</v>
      </c>
      <c r="F11" s="1540"/>
      <c r="G11" s="1540">
        <v>91.6</v>
      </c>
      <c r="H11" s="1540"/>
      <c r="I11" s="1540">
        <v>80.8</v>
      </c>
      <c r="J11" s="1540"/>
      <c r="K11" s="1540">
        <v>93.2</v>
      </c>
      <c r="L11" s="1540"/>
      <c r="M11" s="1541">
        <v>88.8</v>
      </c>
      <c r="N11" s="1541"/>
      <c r="O11" s="1227"/>
      <c r="P11" s="1238"/>
    </row>
    <row r="12" spans="1:16" ht="13.5" customHeight="1" x14ac:dyDescent="0.2">
      <c r="A12" s="1231"/>
      <c r="B12" s="1326"/>
      <c r="C12" s="755" t="s">
        <v>157</v>
      </c>
      <c r="D12" s="1295"/>
      <c r="E12" s="1540">
        <v>235.6</v>
      </c>
      <c r="F12" s="1540"/>
      <c r="G12" s="1540">
        <v>232</v>
      </c>
      <c r="H12" s="1540"/>
      <c r="I12" s="1540">
        <v>209.3</v>
      </c>
      <c r="J12" s="1540"/>
      <c r="K12" s="1540">
        <v>187.6</v>
      </c>
      <c r="L12" s="1540"/>
      <c r="M12" s="1541">
        <v>175.5</v>
      </c>
      <c r="N12" s="1541"/>
      <c r="O12" s="1227"/>
      <c r="P12" s="1231"/>
    </row>
    <row r="13" spans="1:16" ht="13.5" customHeight="1" x14ac:dyDescent="0.2">
      <c r="A13" s="1231"/>
      <c r="B13" s="1326"/>
      <c r="C13" s="755" t="s">
        <v>158</v>
      </c>
      <c r="D13" s="1295"/>
      <c r="E13" s="1540">
        <v>205.8</v>
      </c>
      <c r="F13" s="1540"/>
      <c r="G13" s="1540">
        <v>200.3</v>
      </c>
      <c r="H13" s="1540"/>
      <c r="I13" s="1540">
        <v>171.3</v>
      </c>
      <c r="J13" s="1540"/>
      <c r="K13" s="1540">
        <v>163.1</v>
      </c>
      <c r="L13" s="1540"/>
      <c r="M13" s="1541">
        <v>157.69999999999999</v>
      </c>
      <c r="N13" s="1541"/>
      <c r="O13" s="1227"/>
      <c r="P13" s="1231"/>
    </row>
    <row r="14" spans="1:16" ht="19.5" customHeight="1" x14ac:dyDescent="0.2">
      <c r="A14" s="1231"/>
      <c r="B14" s="1326"/>
      <c r="C14" s="755" t="s">
        <v>181</v>
      </c>
      <c r="D14" s="1295"/>
      <c r="E14" s="1540">
        <v>62.9</v>
      </c>
      <c r="F14" s="1540"/>
      <c r="G14" s="1540">
        <v>54.6</v>
      </c>
      <c r="H14" s="1540"/>
      <c r="I14" s="1540">
        <v>54.3</v>
      </c>
      <c r="J14" s="1540"/>
      <c r="K14" s="1540">
        <v>58.6</v>
      </c>
      <c r="L14" s="1540"/>
      <c r="M14" s="1541">
        <v>54.6</v>
      </c>
      <c r="N14" s="1541"/>
      <c r="O14" s="1253"/>
      <c r="P14" s="1231"/>
    </row>
    <row r="15" spans="1:16" ht="13.5" customHeight="1" x14ac:dyDescent="0.2">
      <c r="A15" s="1231"/>
      <c r="B15" s="1326"/>
      <c r="C15" s="755" t="s">
        <v>182</v>
      </c>
      <c r="D15" s="1295"/>
      <c r="E15" s="1540">
        <v>480.2</v>
      </c>
      <c r="F15" s="1540"/>
      <c r="G15" s="1540">
        <v>469.3</v>
      </c>
      <c r="H15" s="1540"/>
      <c r="I15" s="1540">
        <v>407</v>
      </c>
      <c r="J15" s="1540"/>
      <c r="K15" s="1540">
        <v>385.4</v>
      </c>
      <c r="L15" s="1540"/>
      <c r="M15" s="1541">
        <v>367.4</v>
      </c>
      <c r="N15" s="1541"/>
      <c r="O15" s="1253"/>
      <c r="P15" s="1231"/>
    </row>
    <row r="16" spans="1:16" ht="19.5" customHeight="1" x14ac:dyDescent="0.2">
      <c r="A16" s="1231"/>
      <c r="B16" s="1326"/>
      <c r="C16" s="755" t="s">
        <v>183</v>
      </c>
      <c r="D16" s="1295"/>
      <c r="E16" s="1540">
        <v>205.7</v>
      </c>
      <c r="F16" s="1540"/>
      <c r="G16" s="1540">
        <v>215.4</v>
      </c>
      <c r="H16" s="1540"/>
      <c r="I16" s="1540">
        <v>188.2</v>
      </c>
      <c r="J16" s="1540"/>
      <c r="K16" s="1540">
        <v>189.4</v>
      </c>
      <c r="L16" s="1540"/>
      <c r="M16" s="1541">
        <v>194</v>
      </c>
      <c r="N16" s="1541"/>
      <c r="O16" s="1253"/>
      <c r="P16" s="1231"/>
    </row>
    <row r="17" spans="1:18" ht="13.5" customHeight="1" x14ac:dyDescent="0.2">
      <c r="A17" s="1231"/>
      <c r="B17" s="1326"/>
      <c r="C17" s="755" t="s">
        <v>184</v>
      </c>
      <c r="D17" s="1295"/>
      <c r="E17" s="1540">
        <v>337.4</v>
      </c>
      <c r="F17" s="1540"/>
      <c r="G17" s="1540">
        <v>308.60000000000002</v>
      </c>
      <c r="H17" s="1540"/>
      <c r="I17" s="1540">
        <v>273.2</v>
      </c>
      <c r="J17" s="1540"/>
      <c r="K17" s="1540">
        <v>254.6</v>
      </c>
      <c r="L17" s="1540"/>
      <c r="M17" s="1541">
        <v>228</v>
      </c>
      <c r="N17" s="1541"/>
      <c r="O17" s="1253"/>
      <c r="P17" s="1231"/>
    </row>
    <row r="18" spans="1:18" s="1252" customFormat="1" ht="18.75" customHeight="1" x14ac:dyDescent="0.2">
      <c r="A18" s="1251"/>
      <c r="B18" s="1329"/>
      <c r="C18" s="1493" t="s">
        <v>185</v>
      </c>
      <c r="D18" s="1493"/>
      <c r="E18" s="1538">
        <v>10.5</v>
      </c>
      <c r="F18" s="1538"/>
      <c r="G18" s="1538">
        <v>10.1</v>
      </c>
      <c r="H18" s="1538"/>
      <c r="I18" s="1538">
        <v>8.8000000000000007</v>
      </c>
      <c r="J18" s="1538"/>
      <c r="K18" s="1538">
        <v>8.5</v>
      </c>
      <c r="L18" s="1538"/>
      <c r="M18" s="1539">
        <v>8.1</v>
      </c>
      <c r="N18" s="1539"/>
      <c r="O18" s="1255"/>
      <c r="P18" s="1251"/>
    </row>
    <row r="19" spans="1:18" ht="13.5" customHeight="1" x14ac:dyDescent="0.2">
      <c r="A19" s="1231"/>
      <c r="B19" s="1326"/>
      <c r="C19" s="755" t="s">
        <v>72</v>
      </c>
      <c r="D19" s="1295"/>
      <c r="E19" s="1540">
        <v>10.4</v>
      </c>
      <c r="F19" s="1540"/>
      <c r="G19" s="1540">
        <v>9.8000000000000007</v>
      </c>
      <c r="H19" s="1540"/>
      <c r="I19" s="1540">
        <v>8.4</v>
      </c>
      <c r="J19" s="1540"/>
      <c r="K19" s="1540">
        <v>7.7</v>
      </c>
      <c r="L19" s="1540"/>
      <c r="M19" s="1541">
        <v>7.7</v>
      </c>
      <c r="N19" s="1541"/>
      <c r="O19" s="1253"/>
      <c r="P19" s="1231"/>
    </row>
    <row r="20" spans="1:18" ht="13.5" customHeight="1" x14ac:dyDescent="0.2">
      <c r="A20" s="1231"/>
      <c r="B20" s="1326"/>
      <c r="C20" s="755" t="s">
        <v>71</v>
      </c>
      <c r="D20" s="1295"/>
      <c r="E20" s="1540">
        <v>10.6</v>
      </c>
      <c r="F20" s="1540"/>
      <c r="G20" s="1540">
        <v>10.5</v>
      </c>
      <c r="H20" s="1540"/>
      <c r="I20" s="1540">
        <v>9.3000000000000007</v>
      </c>
      <c r="J20" s="1540"/>
      <c r="K20" s="1540">
        <v>9.1999999999999993</v>
      </c>
      <c r="L20" s="1540"/>
      <c r="M20" s="1541">
        <v>8.4</v>
      </c>
      <c r="N20" s="1541"/>
      <c r="O20" s="1253"/>
      <c r="P20" s="1231"/>
    </row>
    <row r="21" spans="1:18" s="1333" customFormat="1" ht="13.5" customHeight="1" x14ac:dyDescent="0.2">
      <c r="A21" s="1330"/>
      <c r="B21" s="1331"/>
      <c r="C21" s="1221" t="s">
        <v>186</v>
      </c>
      <c r="D21" s="1330"/>
      <c r="E21" s="1536">
        <f>+E20-E19</f>
        <v>0.19999999999999929</v>
      </c>
      <c r="F21" s="1536"/>
      <c r="G21" s="1536">
        <f t="shared" ref="G21" si="0">+G20-G19</f>
        <v>0.69999999999999929</v>
      </c>
      <c r="H21" s="1536"/>
      <c r="I21" s="1536">
        <f t="shared" ref="I21" si="1">+I20-I19</f>
        <v>0.90000000000000036</v>
      </c>
      <c r="J21" s="1536"/>
      <c r="K21" s="1536">
        <f t="shared" ref="K21" si="2">+K20-K19</f>
        <v>1.4999999999999991</v>
      </c>
      <c r="L21" s="1536"/>
      <c r="M21" s="1537">
        <f t="shared" ref="M21" si="3">+M20-M19</f>
        <v>0.70000000000000018</v>
      </c>
      <c r="N21" s="1537"/>
      <c r="O21" s="1332"/>
      <c r="P21" s="1330"/>
    </row>
    <row r="22" spans="1:18" ht="19.5" customHeight="1" x14ac:dyDescent="0.2">
      <c r="A22" s="1231"/>
      <c r="B22" s="1326"/>
      <c r="C22" s="755" t="s">
        <v>156</v>
      </c>
      <c r="D22" s="1295"/>
      <c r="E22" s="1540">
        <v>27.7</v>
      </c>
      <c r="F22" s="1540"/>
      <c r="G22" s="1540">
        <v>25.1</v>
      </c>
      <c r="H22" s="1540"/>
      <c r="I22" s="1540">
        <v>22.7</v>
      </c>
      <c r="J22" s="1540"/>
      <c r="K22" s="1540">
        <v>24.2</v>
      </c>
      <c r="L22" s="1540"/>
      <c r="M22" s="1541">
        <v>23.5</v>
      </c>
      <c r="N22" s="1541"/>
      <c r="O22" s="1253"/>
      <c r="P22" s="1231"/>
      <c r="Q22" s="1451"/>
      <c r="R22" s="1451"/>
    </row>
    <row r="23" spans="1:18" ht="13.5" customHeight="1" x14ac:dyDescent="0.2">
      <c r="A23" s="1231"/>
      <c r="B23" s="1326"/>
      <c r="C23" s="755" t="s">
        <v>157</v>
      </c>
      <c r="D23" s="1231"/>
      <c r="E23" s="1540">
        <v>9.6</v>
      </c>
      <c r="F23" s="1540"/>
      <c r="G23" s="1540">
        <v>9.5</v>
      </c>
      <c r="H23" s="1540"/>
      <c r="I23" s="1540">
        <v>8.5</v>
      </c>
      <c r="J23" s="1540"/>
      <c r="K23" s="1540">
        <v>7.7</v>
      </c>
      <c r="L23" s="1540"/>
      <c r="M23" s="1541">
        <v>7.2</v>
      </c>
      <c r="N23" s="1541"/>
      <c r="O23" s="1253"/>
      <c r="P23" s="1231"/>
    </row>
    <row r="24" spans="1:18" ht="13.5" customHeight="1" x14ac:dyDescent="0.2">
      <c r="A24" s="1231"/>
      <c r="B24" s="1326"/>
      <c r="C24" s="755" t="s">
        <v>158</v>
      </c>
      <c r="D24" s="1231"/>
      <c r="E24" s="1540">
        <v>8.6999999999999993</v>
      </c>
      <c r="F24" s="1540"/>
      <c r="G24" s="1540">
        <v>8.5</v>
      </c>
      <c r="H24" s="1540"/>
      <c r="I24" s="1540">
        <v>7.1</v>
      </c>
      <c r="J24" s="1540"/>
      <c r="K24" s="1540">
        <v>6.7</v>
      </c>
      <c r="L24" s="1540"/>
      <c r="M24" s="1541">
        <v>6.5</v>
      </c>
      <c r="N24" s="1541"/>
      <c r="O24" s="1253"/>
      <c r="P24" s="1231"/>
    </row>
    <row r="25" spans="1:18" s="1336" customFormat="1" ht="19.5" customHeight="1" x14ac:dyDescent="0.2">
      <c r="A25" s="1334"/>
      <c r="B25" s="1335"/>
      <c r="C25" s="755" t="s">
        <v>187</v>
      </c>
      <c r="D25" s="1295"/>
      <c r="E25" s="1540">
        <v>11.5</v>
      </c>
      <c r="F25" s="1540"/>
      <c r="G25" s="1540">
        <v>10.9</v>
      </c>
      <c r="H25" s="1540"/>
      <c r="I25" s="1540">
        <v>9.5</v>
      </c>
      <c r="J25" s="1540"/>
      <c r="K25" s="1540">
        <v>9.3000000000000007</v>
      </c>
      <c r="L25" s="1540"/>
      <c r="M25" s="1541">
        <v>9.3000000000000007</v>
      </c>
      <c r="N25" s="1541"/>
      <c r="O25" s="1235"/>
      <c r="P25" s="1334"/>
    </row>
    <row r="26" spans="1:18" s="1336" customFormat="1" ht="13.5" customHeight="1" x14ac:dyDescent="0.2">
      <c r="A26" s="1334"/>
      <c r="B26" s="1335"/>
      <c r="C26" s="755" t="s">
        <v>188</v>
      </c>
      <c r="D26" s="1295"/>
      <c r="E26" s="1540">
        <v>7.9</v>
      </c>
      <c r="F26" s="1540"/>
      <c r="G26" s="1540">
        <v>8.1</v>
      </c>
      <c r="H26" s="1540"/>
      <c r="I26" s="1540">
        <v>7</v>
      </c>
      <c r="J26" s="1540"/>
      <c r="K26" s="1540">
        <v>6.8</v>
      </c>
      <c r="L26" s="1540"/>
      <c r="M26" s="1541">
        <v>5.9</v>
      </c>
      <c r="N26" s="1541"/>
      <c r="O26" s="1235"/>
      <c r="P26" s="1334"/>
    </row>
    <row r="27" spans="1:18" s="1336" customFormat="1" ht="13.5" customHeight="1" x14ac:dyDescent="0.2">
      <c r="A27" s="1334"/>
      <c r="B27" s="1335"/>
      <c r="C27" s="755" t="s">
        <v>189</v>
      </c>
      <c r="D27" s="1295"/>
      <c r="E27" s="1540">
        <v>11.4</v>
      </c>
      <c r="F27" s="1540"/>
      <c r="G27" s="1540">
        <v>10.8</v>
      </c>
      <c r="H27" s="1540"/>
      <c r="I27" s="1540">
        <v>9.4</v>
      </c>
      <c r="J27" s="1540"/>
      <c r="K27" s="1540">
        <v>9.4</v>
      </c>
      <c r="L27" s="1540"/>
      <c r="M27" s="1541">
        <v>8.1999999999999993</v>
      </c>
      <c r="N27" s="1541"/>
      <c r="O27" s="1235"/>
      <c r="P27" s="1334"/>
    </row>
    <row r="28" spans="1:18" s="1336" customFormat="1" ht="13.5" customHeight="1" x14ac:dyDescent="0.2">
      <c r="A28" s="1334"/>
      <c r="B28" s="1335"/>
      <c r="C28" s="755" t="s">
        <v>190</v>
      </c>
      <c r="D28" s="1295"/>
      <c r="E28" s="1540">
        <v>11</v>
      </c>
      <c r="F28" s="1540"/>
      <c r="G28" s="1540">
        <v>9</v>
      </c>
      <c r="H28" s="1540"/>
      <c r="I28" s="1540">
        <v>8.6999999999999993</v>
      </c>
      <c r="J28" s="1540"/>
      <c r="K28" s="1540">
        <v>7.4</v>
      </c>
      <c r="L28" s="1540"/>
      <c r="M28" s="1541">
        <v>8.4</v>
      </c>
      <c r="N28" s="1541"/>
      <c r="O28" s="1235"/>
      <c r="P28" s="1334"/>
    </row>
    <row r="29" spans="1:18" s="1336" customFormat="1" ht="13.5" customHeight="1" x14ac:dyDescent="0.2">
      <c r="A29" s="1334"/>
      <c r="B29" s="1335"/>
      <c r="C29" s="755" t="s">
        <v>191</v>
      </c>
      <c r="D29" s="1295"/>
      <c r="E29" s="1540">
        <v>9.4</v>
      </c>
      <c r="F29" s="1540"/>
      <c r="G29" s="1540">
        <v>10.6</v>
      </c>
      <c r="H29" s="1540"/>
      <c r="I29" s="1540">
        <v>7.6</v>
      </c>
      <c r="J29" s="1540"/>
      <c r="K29" s="1540">
        <v>5.2</v>
      </c>
      <c r="L29" s="1540"/>
      <c r="M29" s="1541">
        <v>7.3</v>
      </c>
      <c r="N29" s="1541"/>
      <c r="O29" s="1235"/>
      <c r="P29" s="1334"/>
    </row>
    <row r="30" spans="1:18" s="1336" customFormat="1" ht="13.5" customHeight="1" x14ac:dyDescent="0.2">
      <c r="A30" s="1334"/>
      <c r="B30" s="1335"/>
      <c r="C30" s="755" t="s">
        <v>130</v>
      </c>
      <c r="D30" s="1295"/>
      <c r="E30" s="1540">
        <v>10.4</v>
      </c>
      <c r="F30" s="1540"/>
      <c r="G30" s="1540">
        <v>9.3000000000000007</v>
      </c>
      <c r="H30" s="1540"/>
      <c r="I30" s="1540">
        <v>10</v>
      </c>
      <c r="J30" s="1540"/>
      <c r="K30" s="1540">
        <v>8.1999999999999993</v>
      </c>
      <c r="L30" s="1540"/>
      <c r="M30" s="1541">
        <v>8.3000000000000007</v>
      </c>
      <c r="N30" s="1541"/>
      <c r="O30" s="1235"/>
      <c r="P30" s="1334"/>
    </row>
    <row r="31" spans="1:18" s="1336" customFormat="1" ht="13.5" customHeight="1" x14ac:dyDescent="0.2">
      <c r="A31" s="1334"/>
      <c r="B31" s="1335"/>
      <c r="C31" s="755" t="s">
        <v>131</v>
      </c>
      <c r="D31" s="1295"/>
      <c r="E31" s="1540">
        <v>11</v>
      </c>
      <c r="F31" s="1540"/>
      <c r="G31" s="1540">
        <v>12.5</v>
      </c>
      <c r="H31" s="1540"/>
      <c r="I31" s="1540">
        <v>11</v>
      </c>
      <c r="J31" s="1540"/>
      <c r="K31" s="1540">
        <v>9.3000000000000007</v>
      </c>
      <c r="L31" s="1540"/>
      <c r="M31" s="1541">
        <v>8.9</v>
      </c>
      <c r="N31" s="1541"/>
      <c r="O31" s="1235"/>
      <c r="P31" s="1334"/>
    </row>
    <row r="32" spans="1:18" ht="19.5" customHeight="1" x14ac:dyDescent="0.2">
      <c r="A32" s="1231"/>
      <c r="B32" s="1326"/>
      <c r="C32" s="1493" t="s">
        <v>192</v>
      </c>
      <c r="D32" s="1493"/>
      <c r="E32" s="1538">
        <v>6.5</v>
      </c>
      <c r="F32" s="1538"/>
      <c r="G32" s="1538">
        <v>6</v>
      </c>
      <c r="H32" s="1538"/>
      <c r="I32" s="1538">
        <v>5.2</v>
      </c>
      <c r="J32" s="1538"/>
      <c r="K32" s="1538">
        <v>4.9000000000000004</v>
      </c>
      <c r="L32" s="1538"/>
      <c r="M32" s="1539">
        <v>4.4000000000000004</v>
      </c>
      <c r="N32" s="1539"/>
      <c r="O32" s="1253"/>
      <c r="P32" s="1231"/>
    </row>
    <row r="33" spans="1:16" s="1336" customFormat="1" ht="13.5" customHeight="1" x14ac:dyDescent="0.2">
      <c r="A33" s="1334"/>
      <c r="B33" s="1337"/>
      <c r="C33" s="755" t="s">
        <v>72</v>
      </c>
      <c r="D33" s="1295"/>
      <c r="E33" s="1513">
        <v>6.7</v>
      </c>
      <c r="F33" s="1513"/>
      <c r="G33" s="1513">
        <v>5.8</v>
      </c>
      <c r="H33" s="1513"/>
      <c r="I33" s="1513">
        <v>5</v>
      </c>
      <c r="J33" s="1513"/>
      <c r="K33" s="1513">
        <v>4.5999999999999996</v>
      </c>
      <c r="L33" s="1513"/>
      <c r="M33" s="1514">
        <v>4.2</v>
      </c>
      <c r="N33" s="1514"/>
      <c r="O33" s="1235"/>
      <c r="P33" s="1334"/>
    </row>
    <row r="34" spans="1:16" s="1336" customFormat="1" ht="13.5" customHeight="1" x14ac:dyDescent="0.2">
      <c r="A34" s="1334"/>
      <c r="B34" s="1337"/>
      <c r="C34" s="755" t="s">
        <v>71</v>
      </c>
      <c r="D34" s="1295"/>
      <c r="E34" s="1513">
        <v>6.3</v>
      </c>
      <c r="F34" s="1513"/>
      <c r="G34" s="1513">
        <v>6.1</v>
      </c>
      <c r="H34" s="1513"/>
      <c r="I34" s="1513">
        <v>5.5</v>
      </c>
      <c r="J34" s="1513"/>
      <c r="K34" s="1513">
        <v>5.2</v>
      </c>
      <c r="L34" s="1513"/>
      <c r="M34" s="1514">
        <v>4.5</v>
      </c>
      <c r="N34" s="1514"/>
      <c r="O34" s="1235"/>
      <c r="P34" s="1334"/>
    </row>
    <row r="35" spans="1:16" s="1333" customFormat="1" ht="13.5" customHeight="1" x14ac:dyDescent="0.2">
      <c r="A35" s="1330"/>
      <c r="B35" s="1331"/>
      <c r="C35" s="1221" t="s">
        <v>193</v>
      </c>
      <c r="D35" s="1330"/>
      <c r="E35" s="1536">
        <f>+E34-E33</f>
        <v>-0.40000000000000036</v>
      </c>
      <c r="F35" s="1536"/>
      <c r="G35" s="1536">
        <f t="shared" ref="G35" si="4">+G34-G33</f>
        <v>0.29999999999999982</v>
      </c>
      <c r="H35" s="1536"/>
      <c r="I35" s="1536">
        <f t="shared" ref="I35" si="5">+I34-I33</f>
        <v>0.5</v>
      </c>
      <c r="J35" s="1536"/>
      <c r="K35" s="1536">
        <f t="shared" ref="K35" si="6">+K34-K33</f>
        <v>0.60000000000000053</v>
      </c>
      <c r="L35" s="1536"/>
      <c r="M35" s="1537">
        <f t="shared" ref="M35" si="7">+M34-M33</f>
        <v>0.29999999999999982</v>
      </c>
      <c r="N35" s="1537"/>
      <c r="O35" s="1332"/>
      <c r="P35" s="1330"/>
    </row>
    <row r="36" spans="1:16" s="1298" customFormat="1" ht="12.75" customHeight="1" thickBot="1" x14ac:dyDescent="0.25">
      <c r="A36" s="1295"/>
      <c r="B36" s="1338"/>
      <c r="C36" s="758"/>
      <c r="D36" s="1339"/>
      <c r="E36" s="1301"/>
      <c r="F36" s="1340"/>
      <c r="G36" s="1301"/>
      <c r="H36" s="1340"/>
      <c r="I36" s="1301"/>
      <c r="J36" s="1301"/>
      <c r="K36" s="1301"/>
      <c r="L36" s="1301"/>
      <c r="M36" s="1503"/>
      <c r="N36" s="1503"/>
      <c r="O36" s="1248"/>
      <c r="P36" s="1295"/>
    </row>
    <row r="37" spans="1:16" s="1298" customFormat="1" ht="13.5" customHeight="1" thickBot="1" x14ac:dyDescent="0.25">
      <c r="A37" s="1295"/>
      <c r="B37" s="1338"/>
      <c r="C37" s="1532" t="s">
        <v>513</v>
      </c>
      <c r="D37" s="1533"/>
      <c r="E37" s="1533"/>
      <c r="F37" s="1533"/>
      <c r="G37" s="1533"/>
      <c r="H37" s="1533"/>
      <c r="I37" s="1533"/>
      <c r="J37" s="1533"/>
      <c r="K37" s="1533"/>
      <c r="L37" s="1533"/>
      <c r="M37" s="1533"/>
      <c r="N37" s="1534"/>
      <c r="O37" s="1248"/>
      <c r="P37" s="1295"/>
    </row>
    <row r="38" spans="1:16" s="1298" customFormat="1" ht="3" customHeight="1" x14ac:dyDescent="0.2">
      <c r="A38" s="1295"/>
      <c r="B38" s="1338"/>
      <c r="C38" s="1529" t="s">
        <v>159</v>
      </c>
      <c r="D38" s="1530"/>
      <c r="E38" s="1328"/>
      <c r="F38" s="1328"/>
      <c r="G38" s="1328"/>
      <c r="H38" s="1328"/>
      <c r="I38" s="1328"/>
      <c r="J38" s="1328"/>
      <c r="K38" s="1341"/>
      <c r="L38" s="1328"/>
      <c r="M38" s="1328"/>
      <c r="N38" s="1328"/>
      <c r="O38" s="1248"/>
      <c r="P38" s="1295"/>
    </row>
    <row r="39" spans="1:16" ht="12.75" customHeight="1" x14ac:dyDescent="0.2">
      <c r="A39" s="1231"/>
      <c r="B39" s="1326"/>
      <c r="C39" s="1535"/>
      <c r="D39" s="1535"/>
      <c r="E39" s="1242">
        <v>2016</v>
      </c>
      <c r="F39" s="1243" t="s">
        <v>34</v>
      </c>
      <c r="G39" s="1242" t="s">
        <v>34</v>
      </c>
      <c r="H39" s="1243" t="s">
        <v>34</v>
      </c>
      <c r="I39" s="1244"/>
      <c r="J39" s="1243">
        <v>2017</v>
      </c>
      <c r="K39" s="1245" t="s">
        <v>34</v>
      </c>
      <c r="L39" s="1246" t="s">
        <v>34</v>
      </c>
      <c r="M39" s="1246" t="s">
        <v>34</v>
      </c>
      <c r="N39" s="1247"/>
      <c r="O39" s="1227"/>
      <c r="P39" s="1238"/>
    </row>
    <row r="40" spans="1:16" s="1298" customFormat="1" ht="12.75" customHeight="1" x14ac:dyDescent="0.2">
      <c r="A40" s="1295"/>
      <c r="B40" s="1338"/>
      <c r="C40" s="1248"/>
      <c r="D40" s="1248"/>
      <c r="E40" s="1501" t="str">
        <f>+E7</f>
        <v>4.º trimestre</v>
      </c>
      <c r="F40" s="1501"/>
      <c r="G40" s="1501" t="str">
        <f>+G7</f>
        <v>1.º trimestre</v>
      </c>
      <c r="H40" s="1501"/>
      <c r="I40" s="1501" t="str">
        <f>+I7</f>
        <v>2.º trimestre</v>
      </c>
      <c r="J40" s="1501"/>
      <c r="K40" s="1501" t="str">
        <f>+K7</f>
        <v>3.º trimestre</v>
      </c>
      <c r="L40" s="1501"/>
      <c r="M40" s="1501" t="str">
        <f>+M7</f>
        <v>4.º trimestre</v>
      </c>
      <c r="N40" s="1501"/>
      <c r="O40" s="1248"/>
      <c r="P40" s="1295"/>
    </row>
    <row r="41" spans="1:16" s="1298" customFormat="1" ht="12.75" customHeight="1" x14ac:dyDescent="0.2">
      <c r="A41" s="1295"/>
      <c r="B41" s="1338"/>
      <c r="C41" s="1248"/>
      <c r="D41" s="1248"/>
      <c r="E41" s="766" t="s">
        <v>160</v>
      </c>
      <c r="F41" s="766" t="s">
        <v>106</v>
      </c>
      <c r="G41" s="766" t="s">
        <v>160</v>
      </c>
      <c r="H41" s="766" t="s">
        <v>106</v>
      </c>
      <c r="I41" s="767" t="s">
        <v>160</v>
      </c>
      <c r="J41" s="767" t="s">
        <v>106</v>
      </c>
      <c r="K41" s="767" t="s">
        <v>160</v>
      </c>
      <c r="L41" s="767" t="s">
        <v>106</v>
      </c>
      <c r="M41" s="767" t="s">
        <v>160</v>
      </c>
      <c r="N41" s="767" t="s">
        <v>106</v>
      </c>
      <c r="O41" s="1248"/>
      <c r="P41" s="1295"/>
    </row>
    <row r="42" spans="1:16" s="1298" customFormat="1" ht="18.75" customHeight="1" x14ac:dyDescent="0.2">
      <c r="A42" s="1295"/>
      <c r="B42" s="1338"/>
      <c r="C42" s="1493" t="s">
        <v>180</v>
      </c>
      <c r="D42" s="1493"/>
      <c r="E42" s="1342">
        <v>543.20000000000005</v>
      </c>
      <c r="F42" s="1304">
        <f>+E42/E42*100</f>
        <v>100</v>
      </c>
      <c r="G42" s="1342">
        <v>523.9</v>
      </c>
      <c r="H42" s="1304">
        <f>+G42/G42*100</f>
        <v>100</v>
      </c>
      <c r="I42" s="1342">
        <v>461.4</v>
      </c>
      <c r="J42" s="1304">
        <f>+I42/I42*100</f>
        <v>100</v>
      </c>
      <c r="K42" s="1342">
        <v>444</v>
      </c>
      <c r="L42" s="1304">
        <f>+K42/K42*100</f>
        <v>100</v>
      </c>
      <c r="M42" s="1343">
        <v>422</v>
      </c>
      <c r="N42" s="1305">
        <f>+M42/M42*100</f>
        <v>100</v>
      </c>
      <c r="O42" s="1248"/>
      <c r="P42" s="1295"/>
    </row>
    <row r="43" spans="1:16" s="1298" customFormat="1" ht="14.25" customHeight="1" x14ac:dyDescent="0.2">
      <c r="A43" s="1295"/>
      <c r="B43" s="1338"/>
      <c r="C43" s="1344"/>
      <c r="D43" s="1221" t="s">
        <v>72</v>
      </c>
      <c r="E43" s="1345">
        <v>275.7</v>
      </c>
      <c r="F43" s="1306">
        <f>+E43/E42*100</f>
        <v>50.754786450662735</v>
      </c>
      <c r="G43" s="1345">
        <v>258.60000000000002</v>
      </c>
      <c r="H43" s="1306">
        <f>+G43/G42*100</f>
        <v>49.360564993319343</v>
      </c>
      <c r="I43" s="1345">
        <v>224.2</v>
      </c>
      <c r="J43" s="1306">
        <f>+I43/I42*100</f>
        <v>48.591244039878632</v>
      </c>
      <c r="K43" s="1345">
        <v>207.2</v>
      </c>
      <c r="L43" s="1306">
        <f>+K43/K42*100</f>
        <v>46.666666666666664</v>
      </c>
      <c r="M43" s="1346">
        <v>206.5</v>
      </c>
      <c r="N43" s="1307">
        <f>+M43/M42*100</f>
        <v>48.93364928909952</v>
      </c>
      <c r="O43" s="1248"/>
      <c r="P43" s="1295"/>
    </row>
    <row r="44" spans="1:16" s="1298" customFormat="1" ht="14.25" customHeight="1" x14ac:dyDescent="0.2">
      <c r="A44" s="1295"/>
      <c r="B44" s="1338"/>
      <c r="C44" s="1344"/>
      <c r="D44" s="1221" t="s">
        <v>71</v>
      </c>
      <c r="E44" s="1345">
        <v>267.39999999999998</v>
      </c>
      <c r="F44" s="1306">
        <f>+E44/E42*100</f>
        <v>49.226804123711332</v>
      </c>
      <c r="G44" s="1345">
        <v>265.3</v>
      </c>
      <c r="H44" s="1306">
        <f>+G44/G42*100</f>
        <v>50.639435006680664</v>
      </c>
      <c r="I44" s="1345">
        <v>237.1</v>
      </c>
      <c r="J44" s="1306">
        <f>+I44/I42*100</f>
        <v>51.387082791504127</v>
      </c>
      <c r="K44" s="1345">
        <v>236.8</v>
      </c>
      <c r="L44" s="1306">
        <f>+K44/K42*100</f>
        <v>53.333333333333336</v>
      </c>
      <c r="M44" s="1346">
        <v>215.4</v>
      </c>
      <c r="N44" s="1307">
        <f>+M44/M42*100</f>
        <v>51.042654028436019</v>
      </c>
      <c r="O44" s="1248"/>
      <c r="P44" s="1295"/>
    </row>
    <row r="45" spans="1:16" s="1298" customFormat="1" ht="18.75" customHeight="1" x14ac:dyDescent="0.2">
      <c r="A45" s="1295"/>
      <c r="B45" s="1338"/>
      <c r="C45" s="755" t="s">
        <v>156</v>
      </c>
      <c r="D45" s="761"/>
      <c r="E45" s="1347">
        <v>101.8</v>
      </c>
      <c r="F45" s="1308">
        <f>+E45/E$42*100</f>
        <v>18.740795287187037</v>
      </c>
      <c r="G45" s="1348">
        <v>91.6</v>
      </c>
      <c r="H45" s="1308">
        <f>+G45/G$42*100</f>
        <v>17.484252719984731</v>
      </c>
      <c r="I45" s="1348">
        <v>80.8</v>
      </c>
      <c r="J45" s="1308">
        <f>+I45/I$42*100</f>
        <v>17.511920242739489</v>
      </c>
      <c r="K45" s="1348">
        <v>93.2</v>
      </c>
      <c r="L45" s="1308">
        <f>+K45/K$42*100</f>
        <v>20.990990990990991</v>
      </c>
      <c r="M45" s="1349">
        <v>88.8</v>
      </c>
      <c r="N45" s="1309">
        <f>+M45/M$42*100</f>
        <v>21.042654028436019</v>
      </c>
      <c r="O45" s="1248"/>
      <c r="P45" s="1295"/>
    </row>
    <row r="46" spans="1:16" s="1298" customFormat="1" ht="14.25" customHeight="1" x14ac:dyDescent="0.2">
      <c r="A46" s="1295"/>
      <c r="B46" s="1338"/>
      <c r="C46" s="758"/>
      <c r="D46" s="1310" t="s">
        <v>72</v>
      </c>
      <c r="E46" s="1350">
        <v>55.5</v>
      </c>
      <c r="F46" s="1306">
        <f>+E46/E45*100</f>
        <v>54.518664047151276</v>
      </c>
      <c r="G46" s="1351">
        <v>47</v>
      </c>
      <c r="H46" s="1306">
        <f>+G46/G45*100</f>
        <v>51.310043668122276</v>
      </c>
      <c r="I46" s="1351">
        <v>43.3</v>
      </c>
      <c r="J46" s="1306">
        <f>+I46/I45*100</f>
        <v>53.589108910891092</v>
      </c>
      <c r="K46" s="1351">
        <v>43.7</v>
      </c>
      <c r="L46" s="1306">
        <f>+K46/K45*100</f>
        <v>46.888412017167383</v>
      </c>
      <c r="M46" s="1352">
        <v>43.1</v>
      </c>
      <c r="N46" s="1307">
        <f>+M46/M45*100</f>
        <v>48.536036036036037</v>
      </c>
      <c r="O46" s="1248"/>
      <c r="P46" s="1295"/>
    </row>
    <row r="47" spans="1:16" s="1298" customFormat="1" ht="14.25" customHeight="1" x14ac:dyDescent="0.2">
      <c r="A47" s="1295"/>
      <c r="B47" s="1338"/>
      <c r="C47" s="758"/>
      <c r="D47" s="1310" t="s">
        <v>71</v>
      </c>
      <c r="E47" s="1350">
        <v>46.2</v>
      </c>
      <c r="F47" s="1306">
        <f>+E47/E45*100</f>
        <v>45.383104125736743</v>
      </c>
      <c r="G47" s="1351">
        <v>44.7</v>
      </c>
      <c r="H47" s="1306">
        <f>+G47/G45*100</f>
        <v>48.799126637554593</v>
      </c>
      <c r="I47" s="1351">
        <v>37.5</v>
      </c>
      <c r="J47" s="1306">
        <f>+I47/I45*100</f>
        <v>46.410891089108915</v>
      </c>
      <c r="K47" s="1351">
        <v>49.5</v>
      </c>
      <c r="L47" s="1306">
        <f>+K47/K45*100</f>
        <v>53.111587982832617</v>
      </c>
      <c r="M47" s="1352">
        <v>45.8</v>
      </c>
      <c r="N47" s="1307">
        <f>+M47/M45*100</f>
        <v>51.576576576576571</v>
      </c>
      <c r="O47" s="1248"/>
      <c r="P47" s="1295"/>
    </row>
    <row r="48" spans="1:16" s="1298" customFormat="1" ht="18.75" customHeight="1" x14ac:dyDescent="0.2">
      <c r="A48" s="1295"/>
      <c r="B48" s="1338"/>
      <c r="C48" s="755" t="s">
        <v>508</v>
      </c>
      <c r="D48" s="761"/>
      <c r="E48" s="1347">
        <v>121</v>
      </c>
      <c r="F48" s="1308">
        <f>+E48/E$42*100</f>
        <v>22.275405007363769</v>
      </c>
      <c r="G48" s="1348">
        <v>113.2</v>
      </c>
      <c r="H48" s="1308">
        <f>+G48/G$42*100</f>
        <v>21.607176942164536</v>
      </c>
      <c r="I48" s="1348">
        <v>104.7</v>
      </c>
      <c r="J48" s="1308">
        <f>+I48/I$42*100</f>
        <v>22.69180754226268</v>
      </c>
      <c r="K48" s="1348">
        <v>94.8</v>
      </c>
      <c r="L48" s="1308">
        <f>+K48/K$42*100</f>
        <v>21.351351351351351</v>
      </c>
      <c r="M48" s="1349">
        <v>88.9</v>
      </c>
      <c r="N48" s="1309">
        <f>+M48/M$42*100</f>
        <v>21.066350710900476</v>
      </c>
      <c r="O48" s="1248"/>
      <c r="P48" s="1295"/>
    </row>
    <row r="49" spans="1:16" s="1298" customFormat="1" ht="14.25" customHeight="1" x14ac:dyDescent="0.2">
      <c r="A49" s="1295"/>
      <c r="B49" s="1338"/>
      <c r="C49" s="758"/>
      <c r="D49" s="1310" t="s">
        <v>72</v>
      </c>
      <c r="E49" s="1351">
        <v>56.3</v>
      </c>
      <c r="F49" s="1306">
        <f>+E49/E48*100</f>
        <v>46.528925619834709</v>
      </c>
      <c r="G49" s="1351">
        <v>49.9</v>
      </c>
      <c r="H49" s="1306">
        <f>+G49/G48*100</f>
        <v>44.081272084805647</v>
      </c>
      <c r="I49" s="1351">
        <v>46.1</v>
      </c>
      <c r="J49" s="1306">
        <f>+I49/I48*100</f>
        <v>44.030563514804207</v>
      </c>
      <c r="K49" s="1351">
        <v>43.1</v>
      </c>
      <c r="L49" s="1306">
        <f>+K49/K48*100</f>
        <v>45.46413502109705</v>
      </c>
      <c r="M49" s="1352">
        <v>45.1</v>
      </c>
      <c r="N49" s="1307">
        <f>+M49/M48*100</f>
        <v>50.73115860517435</v>
      </c>
      <c r="O49" s="1248"/>
      <c r="P49" s="1295"/>
    </row>
    <row r="50" spans="1:16" s="1298" customFormat="1" ht="14.25" customHeight="1" x14ac:dyDescent="0.2">
      <c r="A50" s="1295"/>
      <c r="B50" s="1338"/>
      <c r="C50" s="758"/>
      <c r="D50" s="1310" t="s">
        <v>71</v>
      </c>
      <c r="E50" s="1350">
        <v>64.7</v>
      </c>
      <c r="F50" s="1306">
        <f>+E50/E48*100</f>
        <v>53.471074380165298</v>
      </c>
      <c r="G50" s="1351">
        <v>63.3</v>
      </c>
      <c r="H50" s="1306">
        <f>+G50/G48*100</f>
        <v>55.918727915194346</v>
      </c>
      <c r="I50" s="1351">
        <v>58.6</v>
      </c>
      <c r="J50" s="1306">
        <f>+I50/I48*100</f>
        <v>55.9694364851958</v>
      </c>
      <c r="K50" s="1351">
        <v>51.7</v>
      </c>
      <c r="L50" s="1306">
        <f>+K50/K48*100</f>
        <v>54.535864978902957</v>
      </c>
      <c r="M50" s="1352">
        <v>43.7</v>
      </c>
      <c r="N50" s="1307">
        <f>+M50/M48*100</f>
        <v>49.156355455568054</v>
      </c>
      <c r="O50" s="1248"/>
      <c r="P50" s="1295"/>
    </row>
    <row r="51" spans="1:16" s="1298" customFormat="1" ht="18.75" customHeight="1" x14ac:dyDescent="0.2">
      <c r="A51" s="1295"/>
      <c r="B51" s="1338"/>
      <c r="C51" s="755" t="s">
        <v>509</v>
      </c>
      <c r="D51" s="761"/>
      <c r="E51" s="1347">
        <v>114.6</v>
      </c>
      <c r="F51" s="1308">
        <f>+E51/E$42*100</f>
        <v>21.097201767304856</v>
      </c>
      <c r="G51" s="1348">
        <v>118.8</v>
      </c>
      <c r="H51" s="1308">
        <f>+G51/G$42*100</f>
        <v>22.676083221988929</v>
      </c>
      <c r="I51" s="1348">
        <v>104.5</v>
      </c>
      <c r="J51" s="1308">
        <f>+I51/I$42*100</f>
        <v>22.648461205028177</v>
      </c>
      <c r="K51" s="1348">
        <v>92.8</v>
      </c>
      <c r="L51" s="1308">
        <f>+K51/K$42*100</f>
        <v>20.900900900900901</v>
      </c>
      <c r="M51" s="1349">
        <v>86.6</v>
      </c>
      <c r="N51" s="1309">
        <f>+M51/M$42*100</f>
        <v>20.521327014218009</v>
      </c>
      <c r="O51" s="1248"/>
      <c r="P51" s="1295"/>
    </row>
    <row r="52" spans="1:16" s="1298" customFormat="1" ht="14.25" customHeight="1" x14ac:dyDescent="0.2">
      <c r="A52" s="1295"/>
      <c r="B52" s="1338"/>
      <c r="C52" s="758"/>
      <c r="D52" s="1310" t="s">
        <v>72</v>
      </c>
      <c r="E52" s="1351">
        <v>50.3</v>
      </c>
      <c r="F52" s="1306">
        <f>+E52/E51*100</f>
        <v>43.89179755671902</v>
      </c>
      <c r="G52" s="1351">
        <v>53</v>
      </c>
      <c r="H52" s="1306">
        <f>+G52/G51*100</f>
        <v>44.612794612794616</v>
      </c>
      <c r="I52" s="1351">
        <v>43.9</v>
      </c>
      <c r="J52" s="1306">
        <f>+I52/I51*100</f>
        <v>42.009569377990431</v>
      </c>
      <c r="K52" s="1351">
        <v>35.4</v>
      </c>
      <c r="L52" s="1306">
        <f>+K52/K51*100</f>
        <v>38.146551724137929</v>
      </c>
      <c r="M52" s="1352">
        <v>37.9</v>
      </c>
      <c r="N52" s="1307">
        <f>+M52/M51*100</f>
        <v>43.764434180138565</v>
      </c>
      <c r="O52" s="1248"/>
      <c r="P52" s="1295"/>
    </row>
    <row r="53" spans="1:16" s="1298" customFormat="1" ht="14.25" customHeight="1" x14ac:dyDescent="0.2">
      <c r="A53" s="1295"/>
      <c r="B53" s="1338"/>
      <c r="C53" s="758"/>
      <c r="D53" s="1310" t="s">
        <v>71</v>
      </c>
      <c r="E53" s="1351">
        <v>64.2</v>
      </c>
      <c r="F53" s="1306">
        <f>+E53/E51*100</f>
        <v>56.020942408376975</v>
      </c>
      <c r="G53" s="1351">
        <v>65.8</v>
      </c>
      <c r="H53" s="1306">
        <f>+G53/G51*100</f>
        <v>55.387205387205384</v>
      </c>
      <c r="I53" s="1351">
        <v>60.6</v>
      </c>
      <c r="J53" s="1306">
        <f>+I53/I51*100</f>
        <v>57.990430622009569</v>
      </c>
      <c r="K53" s="1351">
        <v>57.4</v>
      </c>
      <c r="L53" s="1306">
        <f>+K53/K51*100</f>
        <v>61.853448275862064</v>
      </c>
      <c r="M53" s="1352">
        <v>48.7</v>
      </c>
      <c r="N53" s="1307">
        <f>+M53/M51*100</f>
        <v>56.235565819861442</v>
      </c>
      <c r="O53" s="1248"/>
      <c r="P53" s="1295"/>
    </row>
    <row r="54" spans="1:16" s="1298" customFormat="1" ht="18.75" customHeight="1" x14ac:dyDescent="0.2">
      <c r="A54" s="1295"/>
      <c r="B54" s="1338"/>
      <c r="C54" s="755" t="s">
        <v>158</v>
      </c>
      <c r="D54" s="761"/>
      <c r="E54" s="1348">
        <v>205.8</v>
      </c>
      <c r="F54" s="1308">
        <f>+E54/E$42*100</f>
        <v>37.886597938144327</v>
      </c>
      <c r="G54" s="1348">
        <v>200.3</v>
      </c>
      <c r="H54" s="1308">
        <f>+G54/G$42*100</f>
        <v>38.232487115861808</v>
      </c>
      <c r="I54" s="1348">
        <v>171.3</v>
      </c>
      <c r="J54" s="1308">
        <f>+I54/I$42*100</f>
        <v>37.12613784135241</v>
      </c>
      <c r="K54" s="1348">
        <v>163.1</v>
      </c>
      <c r="L54" s="1308">
        <f>+K54/K$42*100</f>
        <v>36.734234234234229</v>
      </c>
      <c r="M54" s="1349">
        <v>157.69999999999999</v>
      </c>
      <c r="N54" s="1309">
        <f>+M54/M$42*100</f>
        <v>37.369668246445499</v>
      </c>
      <c r="O54" s="1248"/>
      <c r="P54" s="1295"/>
    </row>
    <row r="55" spans="1:16" s="1298" customFormat="1" ht="14.25" customHeight="1" x14ac:dyDescent="0.2">
      <c r="A55" s="1295"/>
      <c r="B55" s="1338"/>
      <c r="C55" s="758"/>
      <c r="D55" s="1310" t="s">
        <v>72</v>
      </c>
      <c r="E55" s="1351">
        <v>113.5</v>
      </c>
      <c r="F55" s="1306">
        <f>+E55/E54*100</f>
        <v>55.150631681243922</v>
      </c>
      <c r="G55" s="1351">
        <v>108.8</v>
      </c>
      <c r="H55" s="1306">
        <f>+G55/G54*100</f>
        <v>54.318522216674978</v>
      </c>
      <c r="I55" s="1351">
        <v>90.9</v>
      </c>
      <c r="J55" s="1306">
        <f>+I55/I54*100</f>
        <v>53.064798598949217</v>
      </c>
      <c r="K55" s="1351">
        <v>84.9</v>
      </c>
      <c r="L55" s="1306">
        <f>+K55/K54*100</f>
        <v>52.053954629061927</v>
      </c>
      <c r="M55" s="1352">
        <v>80.5</v>
      </c>
      <c r="N55" s="1307">
        <f>+M55/M54*100</f>
        <v>51.046290424857332</v>
      </c>
      <c r="O55" s="1248"/>
      <c r="P55" s="1295"/>
    </row>
    <row r="56" spans="1:16" s="1298" customFormat="1" ht="14.25" customHeight="1" x14ac:dyDescent="0.2">
      <c r="A56" s="1295"/>
      <c r="B56" s="1338"/>
      <c r="C56" s="758"/>
      <c r="D56" s="1310" t="s">
        <v>71</v>
      </c>
      <c r="E56" s="1351">
        <v>92.3</v>
      </c>
      <c r="F56" s="1306">
        <f>+E56/E54*100</f>
        <v>44.849368318756071</v>
      </c>
      <c r="G56" s="1351">
        <v>91.5</v>
      </c>
      <c r="H56" s="1306">
        <f>+G56/G54*100</f>
        <v>45.681477783325008</v>
      </c>
      <c r="I56" s="1351">
        <v>80.400000000000006</v>
      </c>
      <c r="J56" s="1306">
        <f>+I56/I54*100</f>
        <v>46.935201401050783</v>
      </c>
      <c r="K56" s="1351">
        <v>78.2</v>
      </c>
      <c r="L56" s="1306">
        <f>+K56/K54*100</f>
        <v>47.94604537093808</v>
      </c>
      <c r="M56" s="1352">
        <v>77.2</v>
      </c>
      <c r="N56" s="1307">
        <f>+M56/M54*100</f>
        <v>48.953709575142682</v>
      </c>
      <c r="O56" s="1248"/>
      <c r="P56" s="1295"/>
    </row>
    <row r="57" spans="1:16" s="835" customFormat="1" ht="12" customHeight="1" x14ac:dyDescent="0.2">
      <c r="A57" s="851"/>
      <c r="B57" s="852"/>
      <c r="C57" s="853" t="s">
        <v>554</v>
      </c>
      <c r="D57" s="854"/>
      <c r="E57" s="855"/>
      <c r="F57" s="1276"/>
      <c r="G57" s="855"/>
      <c r="H57" s="1276"/>
      <c r="I57" s="855"/>
      <c r="J57" s="1276"/>
      <c r="K57" s="855"/>
      <c r="L57" s="1276"/>
      <c r="M57" s="855"/>
      <c r="N57" s="1276"/>
      <c r="O57" s="856"/>
      <c r="P57" s="847"/>
    </row>
    <row r="58" spans="1:16" s="1356" customFormat="1" ht="13.5" customHeight="1" x14ac:dyDescent="0.2">
      <c r="A58" s="1353"/>
      <c r="B58" s="1354"/>
      <c r="C58" s="1278" t="s">
        <v>398</v>
      </c>
      <c r="D58" s="758"/>
      <c r="E58" s="1531" t="s">
        <v>88</v>
      </c>
      <c r="F58" s="1531"/>
      <c r="G58" s="1531"/>
      <c r="H58" s="1531"/>
      <c r="I58" s="1531"/>
      <c r="J58" s="1531"/>
      <c r="K58" s="1531"/>
      <c r="L58" s="1531"/>
      <c r="M58" s="1531"/>
      <c r="N58" s="1531"/>
      <c r="O58" s="1355"/>
      <c r="P58" s="1353"/>
    </row>
    <row r="59" spans="1:16" ht="13.5" customHeight="1" x14ac:dyDescent="0.2">
      <c r="A59" s="1231"/>
      <c r="B59" s="1357">
        <v>8</v>
      </c>
      <c r="C59" s="1494">
        <v>43132</v>
      </c>
      <c r="D59" s="1494"/>
      <c r="E59" s="1227"/>
      <c r="F59" s="1227"/>
      <c r="G59" s="1227"/>
      <c r="H59" s="1227"/>
      <c r="I59" s="1227"/>
      <c r="J59" s="1227"/>
      <c r="K59" s="1227"/>
      <c r="L59" s="1227"/>
      <c r="M59" s="1227"/>
      <c r="N59" s="1227"/>
      <c r="O59" s="1234"/>
      <c r="P59" s="1231"/>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52" t="s">
        <v>399</v>
      </c>
      <c r="C1" s="1552"/>
      <c r="D1" s="1552"/>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3" t="s">
        <v>78</v>
      </c>
      <c r="D5" s="903"/>
      <c r="E5" s="179"/>
      <c r="F5" s="179"/>
      <c r="G5" s="179"/>
      <c r="H5" s="179"/>
      <c r="I5" s="179"/>
      <c r="J5" s="179"/>
      <c r="K5" s="179"/>
      <c r="L5" s="179"/>
      <c r="M5" s="179"/>
      <c r="N5" s="179"/>
      <c r="O5" s="179"/>
      <c r="P5" s="179"/>
      <c r="Q5" s="179"/>
      <c r="R5" s="228"/>
      <c r="S5" s="133"/>
    </row>
    <row r="6" spans="1:19" s="92" customFormat="1" ht="13.5" customHeight="1" x14ac:dyDescent="0.2">
      <c r="A6" s="158"/>
      <c r="B6" s="167"/>
      <c r="C6" s="1549" t="s">
        <v>127</v>
      </c>
      <c r="D6" s="1550"/>
      <c r="E6" s="1550"/>
      <c r="F6" s="1550"/>
      <c r="G6" s="1550"/>
      <c r="H6" s="1550"/>
      <c r="I6" s="1550"/>
      <c r="J6" s="1550"/>
      <c r="K6" s="1550"/>
      <c r="L6" s="1550"/>
      <c r="M6" s="1550"/>
      <c r="N6" s="1550"/>
      <c r="O6" s="1550"/>
      <c r="P6" s="1550"/>
      <c r="Q6" s="1551"/>
      <c r="R6" s="228"/>
      <c r="S6" s="2"/>
    </row>
    <row r="7" spans="1:19" s="92" customFormat="1" ht="3.75" customHeight="1" x14ac:dyDescent="0.2">
      <c r="A7" s="158"/>
      <c r="B7" s="167"/>
      <c r="C7" s="904"/>
      <c r="D7" s="904"/>
      <c r="E7" s="905"/>
      <c r="F7" s="905"/>
      <c r="G7" s="905"/>
      <c r="H7" s="905"/>
      <c r="I7" s="905"/>
      <c r="J7" s="905"/>
      <c r="K7" s="905"/>
      <c r="L7" s="905"/>
      <c r="M7" s="905"/>
      <c r="N7" s="905"/>
      <c r="O7" s="905"/>
      <c r="P7" s="905"/>
      <c r="Q7" s="905"/>
      <c r="R7" s="228"/>
      <c r="S7" s="2"/>
    </row>
    <row r="8" spans="1:19" s="92" customFormat="1" ht="13.5" customHeight="1" x14ac:dyDescent="0.2">
      <c r="A8" s="158"/>
      <c r="B8" s="167"/>
      <c r="C8" s="905"/>
      <c r="D8" s="905"/>
      <c r="E8" s="1553">
        <v>2017</v>
      </c>
      <c r="F8" s="1553"/>
      <c r="G8" s="1553"/>
      <c r="H8" s="1553"/>
      <c r="I8" s="1553"/>
      <c r="J8" s="1553"/>
      <c r="K8" s="1553"/>
      <c r="L8" s="1553"/>
      <c r="M8" s="1553"/>
      <c r="N8" s="1553"/>
      <c r="O8" s="1553"/>
      <c r="P8" s="1553"/>
      <c r="Q8" s="1222">
        <v>2018</v>
      </c>
      <c r="R8" s="228"/>
      <c r="S8" s="2"/>
    </row>
    <row r="9" spans="1:19" ht="12.75" customHeight="1" x14ac:dyDescent="0.2">
      <c r="A9" s="131"/>
      <c r="B9" s="133"/>
      <c r="C9" s="1544"/>
      <c r="D9" s="1544"/>
      <c r="E9" s="710" t="s">
        <v>93</v>
      </c>
      <c r="F9" s="710" t="s">
        <v>104</v>
      </c>
      <c r="G9" s="710" t="s">
        <v>103</v>
      </c>
      <c r="H9" s="710" t="s">
        <v>102</v>
      </c>
      <c r="I9" s="710" t="s">
        <v>101</v>
      </c>
      <c r="J9" s="710" t="s">
        <v>100</v>
      </c>
      <c r="K9" s="710" t="s">
        <v>99</v>
      </c>
      <c r="L9" s="710" t="s">
        <v>98</v>
      </c>
      <c r="M9" s="710" t="s">
        <v>97</v>
      </c>
      <c r="N9" s="710" t="s">
        <v>96</v>
      </c>
      <c r="O9" s="710" t="s">
        <v>95</v>
      </c>
      <c r="P9" s="710" t="s">
        <v>94</v>
      </c>
      <c r="Q9" s="710" t="s">
        <v>93</v>
      </c>
      <c r="R9" s="228"/>
      <c r="S9" s="133"/>
    </row>
    <row r="10" spans="1:19" ht="3.75" customHeight="1" x14ac:dyDescent="0.2">
      <c r="A10" s="131"/>
      <c r="B10" s="133"/>
      <c r="C10" s="863"/>
      <c r="D10" s="863"/>
      <c r="E10" s="860"/>
      <c r="F10" s="860"/>
      <c r="G10" s="860"/>
      <c r="H10" s="860"/>
      <c r="I10" s="860"/>
      <c r="J10" s="860"/>
      <c r="K10" s="860"/>
      <c r="L10" s="860"/>
      <c r="M10" s="860"/>
      <c r="N10" s="860"/>
      <c r="O10" s="860"/>
      <c r="P10" s="860"/>
      <c r="Q10" s="860"/>
      <c r="R10" s="228"/>
      <c r="S10" s="133"/>
    </row>
    <row r="11" spans="1:19" ht="13.5" customHeight="1" x14ac:dyDescent="0.2">
      <c r="A11" s="131"/>
      <c r="B11" s="133"/>
      <c r="C11" s="1547" t="s">
        <v>384</v>
      </c>
      <c r="D11" s="1548"/>
      <c r="E11" s="861"/>
      <c r="F11" s="861"/>
      <c r="G11" s="861"/>
      <c r="H11" s="861"/>
      <c r="I11" s="861"/>
      <c r="J11" s="861"/>
      <c r="K11" s="861"/>
      <c r="L11" s="861"/>
      <c r="M11" s="861"/>
      <c r="N11" s="861"/>
      <c r="O11" s="861"/>
      <c r="P11" s="861"/>
      <c r="Q11" s="861"/>
      <c r="R11" s="228"/>
      <c r="S11" s="133"/>
    </row>
    <row r="12" spans="1:19" s="166" customFormat="1" ht="13.5" customHeight="1" x14ac:dyDescent="0.2">
      <c r="A12" s="158"/>
      <c r="B12" s="167"/>
      <c r="D12" s="908" t="s">
        <v>68</v>
      </c>
      <c r="E12" s="864">
        <v>87</v>
      </c>
      <c r="F12" s="864">
        <v>78</v>
      </c>
      <c r="G12" s="864">
        <v>66</v>
      </c>
      <c r="H12" s="864">
        <v>61</v>
      </c>
      <c r="I12" s="864">
        <v>45</v>
      </c>
      <c r="J12" s="864">
        <v>39</v>
      </c>
      <c r="K12" s="864">
        <v>39</v>
      </c>
      <c r="L12" s="864">
        <v>32</v>
      </c>
      <c r="M12" s="864">
        <v>29</v>
      </c>
      <c r="N12" s="864">
        <v>24</v>
      </c>
      <c r="O12" s="864">
        <v>42</v>
      </c>
      <c r="P12" s="864">
        <v>49</v>
      </c>
      <c r="Q12" s="864">
        <v>48</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547" t="s">
        <v>144</v>
      </c>
      <c r="D14" s="1548"/>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8" t="s">
        <v>68</v>
      </c>
      <c r="E15" s="897">
        <v>1653</v>
      </c>
      <c r="F15" s="897">
        <v>1154</v>
      </c>
      <c r="G15" s="897">
        <v>892</v>
      </c>
      <c r="H15" s="897">
        <v>1028</v>
      </c>
      <c r="I15" s="897">
        <v>1001</v>
      </c>
      <c r="J15" s="897">
        <v>742</v>
      </c>
      <c r="K15" s="897">
        <v>706</v>
      </c>
      <c r="L15" s="897">
        <v>378</v>
      </c>
      <c r="M15" s="897">
        <v>551</v>
      </c>
      <c r="N15" s="897">
        <v>626</v>
      </c>
      <c r="O15" s="897">
        <v>931</v>
      </c>
      <c r="P15" s="897">
        <v>1293</v>
      </c>
      <c r="Q15" s="897">
        <v>1398</v>
      </c>
      <c r="R15" s="231"/>
      <c r="S15" s="156"/>
    </row>
    <row r="16" spans="1:19" s="137" customFormat="1" ht="26.25" customHeight="1" x14ac:dyDescent="0.2">
      <c r="A16" s="923"/>
      <c r="B16" s="136"/>
      <c r="C16" s="924"/>
      <c r="D16" s="925" t="s">
        <v>590</v>
      </c>
      <c r="E16" s="926">
        <v>1230</v>
      </c>
      <c r="F16" s="926">
        <v>612</v>
      </c>
      <c r="G16" s="926">
        <v>594</v>
      </c>
      <c r="H16" s="926">
        <v>724</v>
      </c>
      <c r="I16" s="926">
        <v>819</v>
      </c>
      <c r="J16" s="926">
        <v>581</v>
      </c>
      <c r="K16" s="926">
        <v>548</v>
      </c>
      <c r="L16" s="926">
        <v>217</v>
      </c>
      <c r="M16" s="926">
        <v>338</v>
      </c>
      <c r="N16" s="926">
        <v>478</v>
      </c>
      <c r="O16" s="926">
        <v>710</v>
      </c>
      <c r="P16" s="926">
        <v>1085</v>
      </c>
      <c r="Q16" s="926">
        <v>1015</v>
      </c>
      <c r="R16" s="921"/>
      <c r="S16" s="136"/>
    </row>
    <row r="17" spans="1:19" s="155" customFormat="1" ht="18.75" customHeight="1" x14ac:dyDescent="0.2">
      <c r="A17" s="158"/>
      <c r="B17" s="154"/>
      <c r="C17" s="589" t="s">
        <v>235</v>
      </c>
      <c r="D17" s="927" t="s">
        <v>591</v>
      </c>
      <c r="E17" s="917">
        <v>423</v>
      </c>
      <c r="F17" s="917">
        <v>542</v>
      </c>
      <c r="G17" s="917">
        <v>298</v>
      </c>
      <c r="H17" s="917">
        <v>304</v>
      </c>
      <c r="I17" s="917">
        <v>182</v>
      </c>
      <c r="J17" s="917">
        <v>161</v>
      </c>
      <c r="K17" s="917">
        <v>158</v>
      </c>
      <c r="L17" s="917">
        <v>161</v>
      </c>
      <c r="M17" s="917">
        <v>213</v>
      </c>
      <c r="N17" s="917">
        <v>148</v>
      </c>
      <c r="O17" s="917">
        <v>221</v>
      </c>
      <c r="P17" s="917">
        <v>208</v>
      </c>
      <c r="Q17" s="917">
        <v>383</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9" t="s">
        <v>178</v>
      </c>
      <c r="D33" s="910"/>
      <c r="E33" s="910"/>
      <c r="F33" s="910"/>
      <c r="G33" s="910"/>
      <c r="H33" s="910"/>
      <c r="I33" s="910"/>
      <c r="J33" s="910"/>
      <c r="K33" s="910"/>
      <c r="L33" s="910"/>
      <c r="M33" s="910"/>
      <c r="N33" s="910"/>
      <c r="O33" s="910"/>
      <c r="P33" s="910"/>
      <c r="Q33" s="911"/>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544"/>
      <c r="D35" s="1544"/>
      <c r="E35" s="898" t="s">
        <v>592</v>
      </c>
      <c r="F35" s="898" t="s">
        <v>593</v>
      </c>
      <c r="G35" s="898" t="s">
        <v>594</v>
      </c>
      <c r="H35" s="898" t="s">
        <v>595</v>
      </c>
      <c r="I35" s="896" t="s">
        <v>596</v>
      </c>
      <c r="J35" s="896" t="s">
        <v>597</v>
      </c>
      <c r="K35" s="896" t="s">
        <v>598</v>
      </c>
      <c r="L35" s="889" t="s">
        <v>599</v>
      </c>
      <c r="M35" s="892">
        <v>2013</v>
      </c>
      <c r="N35" s="906">
        <v>2014</v>
      </c>
      <c r="O35" s="906">
        <v>2015</v>
      </c>
      <c r="P35" s="906">
        <v>2016</v>
      </c>
      <c r="Q35" s="906">
        <v>2017</v>
      </c>
      <c r="R35" s="228"/>
      <c r="S35" s="133"/>
    </row>
    <row r="36" spans="1:19" ht="3.75" customHeight="1" x14ac:dyDescent="0.2">
      <c r="A36" s="131"/>
      <c r="B36" s="133"/>
      <c r="C36" s="863"/>
      <c r="D36" s="863"/>
      <c r="E36" s="849"/>
      <c r="F36" s="849"/>
      <c r="G36" s="884"/>
      <c r="H36" s="899"/>
      <c r="I36" s="956"/>
      <c r="J36" s="956"/>
      <c r="K36" s="956"/>
      <c r="L36" s="884"/>
      <c r="M36" s="884"/>
      <c r="N36" s="907"/>
      <c r="O36" s="907"/>
      <c r="P36" s="907"/>
      <c r="Q36" s="907"/>
      <c r="R36" s="228"/>
      <c r="S36" s="133"/>
    </row>
    <row r="37" spans="1:19" ht="13.5" customHeight="1" x14ac:dyDescent="0.2">
      <c r="A37" s="131"/>
      <c r="B37" s="133"/>
      <c r="C37" s="1547" t="s">
        <v>384</v>
      </c>
      <c r="D37" s="1548"/>
      <c r="E37" s="849"/>
      <c r="F37" s="849"/>
      <c r="G37" s="884"/>
      <c r="H37" s="899"/>
      <c r="I37" s="956"/>
      <c r="J37" s="956"/>
      <c r="K37" s="956"/>
      <c r="L37" s="884"/>
      <c r="M37" s="884"/>
      <c r="N37" s="907"/>
      <c r="O37" s="907"/>
      <c r="P37" s="907"/>
      <c r="Q37" s="907"/>
      <c r="R37" s="228"/>
      <c r="S37" s="133"/>
    </row>
    <row r="38" spans="1:19" s="166" customFormat="1" ht="13.5" customHeight="1" x14ac:dyDescent="0.2">
      <c r="A38" s="158"/>
      <c r="B38" s="167"/>
      <c r="D38" s="908" t="s">
        <v>68</v>
      </c>
      <c r="E38" s="864">
        <v>34</v>
      </c>
      <c r="F38" s="864">
        <v>49</v>
      </c>
      <c r="G38" s="864">
        <v>28</v>
      </c>
      <c r="H38" s="864">
        <v>54</v>
      </c>
      <c r="I38" s="881">
        <v>423</v>
      </c>
      <c r="J38" s="881">
        <v>324</v>
      </c>
      <c r="K38" s="881">
        <v>266</v>
      </c>
      <c r="L38" s="890">
        <v>550</v>
      </c>
      <c r="M38" s="893">
        <v>547</v>
      </c>
      <c r="N38" s="885">
        <v>344</v>
      </c>
      <c r="O38" s="885">
        <v>254</v>
      </c>
      <c r="P38" s="885">
        <v>211</v>
      </c>
      <c r="Q38" s="885">
        <v>161</v>
      </c>
      <c r="R38" s="228"/>
      <c r="S38" s="133"/>
    </row>
    <row r="39" spans="1:19" s="155" customFormat="1" ht="18.75" customHeight="1" x14ac:dyDescent="0.2">
      <c r="A39" s="153"/>
      <c r="B39" s="154"/>
      <c r="C39" s="589"/>
      <c r="D39" s="229"/>
      <c r="E39" s="850"/>
      <c r="F39" s="850"/>
      <c r="G39" s="894"/>
      <c r="H39" s="160"/>
      <c r="I39" s="883"/>
      <c r="J39" s="883"/>
      <c r="K39" s="883"/>
      <c r="L39" s="886"/>
      <c r="M39" s="894"/>
      <c r="N39" s="888"/>
      <c r="O39" s="888"/>
      <c r="P39" s="888"/>
      <c r="Q39" s="888"/>
      <c r="R39" s="228"/>
      <c r="S39" s="133"/>
    </row>
    <row r="40" spans="1:19" s="155" customFormat="1" ht="13.5" customHeight="1" x14ac:dyDescent="0.2">
      <c r="A40" s="153"/>
      <c r="B40" s="154"/>
      <c r="C40" s="1547" t="s">
        <v>144</v>
      </c>
      <c r="D40" s="1548"/>
      <c r="E40" s="850"/>
      <c r="F40" s="850"/>
      <c r="G40" s="894"/>
      <c r="H40" s="160"/>
      <c r="I40" s="883"/>
      <c r="J40" s="883"/>
      <c r="K40" s="883"/>
      <c r="L40" s="886"/>
      <c r="M40" s="894"/>
      <c r="N40" s="888"/>
      <c r="O40" s="888"/>
      <c r="P40" s="888"/>
      <c r="Q40" s="888"/>
      <c r="R40" s="228"/>
      <c r="S40" s="133"/>
    </row>
    <row r="41" spans="1:19" s="162" customFormat="1" ht="13.5" customHeight="1" x14ac:dyDescent="0.2">
      <c r="A41" s="163"/>
      <c r="B41" s="164"/>
      <c r="D41" s="908" t="s">
        <v>68</v>
      </c>
      <c r="E41" s="865">
        <v>588</v>
      </c>
      <c r="F41" s="865">
        <v>664</v>
      </c>
      <c r="G41" s="865">
        <v>891</v>
      </c>
      <c r="H41" s="865">
        <v>1422</v>
      </c>
      <c r="I41" s="882">
        <v>19278</v>
      </c>
      <c r="J41" s="882">
        <v>6145</v>
      </c>
      <c r="K41" s="882">
        <v>3601</v>
      </c>
      <c r="L41" s="891">
        <v>8703</v>
      </c>
      <c r="M41" s="895">
        <v>7434</v>
      </c>
      <c r="N41" s="887">
        <v>4460</v>
      </c>
      <c r="O41" s="887">
        <v>3872</v>
      </c>
      <c r="P41" s="887">
        <v>4126</v>
      </c>
      <c r="Q41" s="887">
        <v>3263</v>
      </c>
      <c r="R41" s="231"/>
      <c r="S41" s="156"/>
    </row>
    <row r="42" spans="1:19" s="137" customFormat="1" ht="26.25" customHeight="1" x14ac:dyDescent="0.2">
      <c r="A42" s="135"/>
      <c r="B42" s="136"/>
      <c r="C42" s="924"/>
      <c r="D42" s="925" t="s">
        <v>590</v>
      </c>
      <c r="E42" s="929">
        <v>186</v>
      </c>
      <c r="F42" s="929">
        <v>101</v>
      </c>
      <c r="G42" s="929">
        <v>116</v>
      </c>
      <c r="H42" s="929">
        <v>122</v>
      </c>
      <c r="I42" s="928">
        <v>9492</v>
      </c>
      <c r="J42" s="928">
        <v>3334</v>
      </c>
      <c r="K42" s="928">
        <v>2266</v>
      </c>
      <c r="L42" s="930">
        <v>4718</v>
      </c>
      <c r="M42" s="931">
        <v>3439</v>
      </c>
      <c r="N42" s="932">
        <v>2281</v>
      </c>
      <c r="O42" s="932">
        <v>2413</v>
      </c>
      <c r="P42" s="932">
        <v>2142</v>
      </c>
      <c r="Q42" s="932">
        <v>2201</v>
      </c>
      <c r="R42" s="921"/>
      <c r="S42" s="136"/>
    </row>
    <row r="43" spans="1:19" s="155" customFormat="1" ht="18.75" customHeight="1" x14ac:dyDescent="0.2">
      <c r="A43" s="153"/>
      <c r="B43" s="154"/>
      <c r="C43" s="589" t="s">
        <v>235</v>
      </c>
      <c r="D43" s="927" t="s">
        <v>591</v>
      </c>
      <c r="E43" s="913">
        <v>402</v>
      </c>
      <c r="F43" s="913">
        <v>563</v>
      </c>
      <c r="G43" s="913">
        <v>775</v>
      </c>
      <c r="H43" s="913">
        <v>1300</v>
      </c>
      <c r="I43" s="912">
        <v>9786</v>
      </c>
      <c r="J43" s="912">
        <v>2811</v>
      </c>
      <c r="K43" s="912">
        <v>1335</v>
      </c>
      <c r="L43" s="914">
        <v>3985</v>
      </c>
      <c r="M43" s="915">
        <v>3995</v>
      </c>
      <c r="N43" s="916">
        <v>2179</v>
      </c>
      <c r="O43" s="916">
        <v>1459</v>
      </c>
      <c r="P43" s="916">
        <v>1984</v>
      </c>
      <c r="Q43" s="916">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6" customFormat="1" ht="13.5" customHeight="1" x14ac:dyDescent="0.2">
      <c r="A45" s="868"/>
      <c r="B45" s="868"/>
      <c r="C45" s="869"/>
      <c r="D45" s="713"/>
      <c r="E45" s="714"/>
      <c r="F45" s="714"/>
      <c r="G45" s="714"/>
      <c r="H45" s="714"/>
      <c r="I45" s="714"/>
      <c r="J45" s="714"/>
      <c r="K45" s="714"/>
      <c r="L45" s="714"/>
      <c r="M45" s="714"/>
      <c r="N45" s="714"/>
      <c r="O45" s="714"/>
      <c r="P45" s="714"/>
      <c r="Q45" s="714"/>
      <c r="R45" s="228"/>
      <c r="S45" s="133"/>
    </row>
    <row r="46" spans="1:19" s="867" customFormat="1" ht="13.5" customHeight="1" x14ac:dyDescent="0.2">
      <c r="A46" s="715"/>
      <c r="B46" s="715"/>
      <c r="C46" s="871"/>
      <c r="D46" s="715"/>
      <c r="E46" s="872"/>
      <c r="F46" s="872"/>
      <c r="G46" s="872"/>
      <c r="H46" s="872"/>
      <c r="I46" s="872"/>
      <c r="J46" s="872"/>
      <c r="K46" s="872"/>
      <c r="L46" s="872"/>
      <c r="M46" s="872"/>
      <c r="N46" s="872"/>
      <c r="O46" s="872"/>
      <c r="P46" s="872"/>
      <c r="Q46" s="872"/>
      <c r="R46" s="228"/>
      <c r="S46" s="133"/>
    </row>
    <row r="47" spans="1:19" s="593" customFormat="1" ht="13.5" customHeight="1" x14ac:dyDescent="0.2">
      <c r="A47" s="870"/>
      <c r="B47" s="870"/>
      <c r="C47" s="869"/>
      <c r="D47" s="716"/>
      <c r="E47" s="714"/>
      <c r="F47" s="714"/>
      <c r="G47" s="714"/>
      <c r="H47" s="714"/>
      <c r="I47" s="714"/>
      <c r="J47" s="714"/>
      <c r="K47" s="714"/>
      <c r="L47" s="714"/>
      <c r="M47" s="714"/>
      <c r="N47" s="714"/>
      <c r="O47" s="714"/>
      <c r="P47" s="714"/>
      <c r="Q47" s="714"/>
      <c r="R47" s="228"/>
      <c r="S47" s="133"/>
    </row>
    <row r="48" spans="1:19" s="866" customFormat="1" ht="13.5" customHeight="1" x14ac:dyDescent="0.2">
      <c r="A48" s="868"/>
      <c r="B48" s="868"/>
      <c r="C48" s="869"/>
      <c r="D48" s="716"/>
      <c r="E48" s="714"/>
      <c r="F48" s="714"/>
      <c r="G48" s="714"/>
      <c r="H48" s="714"/>
      <c r="I48" s="714"/>
      <c r="J48" s="714"/>
      <c r="K48" s="714"/>
      <c r="L48" s="714"/>
      <c r="M48" s="714"/>
      <c r="N48" s="714"/>
      <c r="O48" s="714"/>
      <c r="P48" s="714"/>
      <c r="Q48" s="714"/>
      <c r="R48" s="228"/>
      <c r="S48" s="133"/>
    </row>
    <row r="49" spans="1:19" s="866" customFormat="1" ht="13.5" customHeight="1" x14ac:dyDescent="0.2">
      <c r="A49" s="868"/>
      <c r="B49" s="868"/>
      <c r="C49" s="869"/>
      <c r="D49" s="713"/>
      <c r="E49" s="714"/>
      <c r="F49" s="714"/>
      <c r="G49" s="714"/>
      <c r="H49" s="714"/>
      <c r="I49" s="714"/>
      <c r="J49" s="714"/>
      <c r="K49" s="714"/>
      <c r="L49" s="714"/>
      <c r="M49" s="714"/>
      <c r="N49" s="714"/>
      <c r="O49" s="714"/>
      <c r="P49" s="714"/>
      <c r="Q49" s="714"/>
      <c r="R49" s="228"/>
      <c r="S49" s="133"/>
    </row>
    <row r="50" spans="1:19" s="866" customFormat="1" ht="13.5" customHeight="1" x14ac:dyDescent="0.2">
      <c r="A50" s="868"/>
      <c r="B50" s="868"/>
      <c r="C50" s="869"/>
      <c r="D50" s="713"/>
      <c r="E50" s="714"/>
      <c r="F50" s="714"/>
      <c r="G50" s="714"/>
      <c r="H50" s="714"/>
      <c r="I50" s="714"/>
      <c r="J50" s="714"/>
      <c r="K50" s="714"/>
      <c r="L50" s="714"/>
      <c r="M50" s="714"/>
      <c r="N50" s="714"/>
      <c r="O50" s="714"/>
      <c r="P50" s="714"/>
      <c r="Q50" s="714"/>
      <c r="R50" s="228"/>
      <c r="S50" s="133"/>
    </row>
    <row r="51" spans="1:19" s="593" customFormat="1" ht="13.5" customHeight="1" x14ac:dyDescent="0.2">
      <c r="A51" s="870"/>
      <c r="B51" s="870"/>
      <c r="C51" s="873"/>
      <c r="D51" s="1546"/>
      <c r="E51" s="1546"/>
      <c r="F51" s="1546"/>
      <c r="G51" s="1546"/>
      <c r="H51" s="874"/>
      <c r="I51" s="874"/>
      <c r="J51" s="874"/>
      <c r="K51" s="874"/>
      <c r="L51" s="874"/>
      <c r="M51" s="874"/>
      <c r="N51" s="874"/>
      <c r="O51" s="874"/>
      <c r="P51" s="874"/>
      <c r="Q51" s="874"/>
      <c r="R51" s="228"/>
      <c r="S51" s="133"/>
    </row>
    <row r="52" spans="1:19" s="593" customFormat="1" ht="13.5" customHeight="1" x14ac:dyDescent="0.2">
      <c r="A52" s="870"/>
      <c r="B52" s="870"/>
      <c r="C52" s="870"/>
      <c r="D52" s="870"/>
      <c r="E52" s="870"/>
      <c r="F52" s="870"/>
      <c r="G52" s="870"/>
      <c r="H52" s="870"/>
      <c r="I52" s="870"/>
      <c r="J52" s="870"/>
      <c r="K52" s="870"/>
      <c r="L52" s="870"/>
      <c r="M52" s="870"/>
      <c r="N52" s="870"/>
      <c r="O52" s="870"/>
      <c r="P52" s="870"/>
      <c r="Q52" s="870"/>
      <c r="R52" s="228"/>
      <c r="S52" s="133"/>
    </row>
    <row r="53" spans="1:19" s="593" customFormat="1" ht="13.5" customHeight="1" x14ac:dyDescent="0.2">
      <c r="A53" s="870"/>
      <c r="B53" s="870"/>
      <c r="C53" s="875"/>
      <c r="D53" s="876"/>
      <c r="E53" s="877"/>
      <c r="F53" s="877"/>
      <c r="G53" s="877"/>
      <c r="H53" s="877"/>
      <c r="I53" s="877"/>
      <c r="J53" s="877"/>
      <c r="K53" s="877"/>
      <c r="L53" s="877"/>
      <c r="M53" s="877"/>
      <c r="N53" s="877"/>
      <c r="O53" s="877"/>
      <c r="P53" s="877"/>
      <c r="Q53" s="877"/>
      <c r="R53" s="228"/>
      <c r="S53" s="133"/>
    </row>
    <row r="54" spans="1:19" s="593" customFormat="1" ht="13.5" customHeight="1" x14ac:dyDescent="0.2">
      <c r="A54" s="870"/>
      <c r="B54" s="870"/>
      <c r="C54" s="1544"/>
      <c r="D54" s="1544"/>
      <c r="E54" s="878"/>
      <c r="F54" s="878"/>
      <c r="G54" s="878"/>
      <c r="H54" s="878"/>
      <c r="I54" s="878"/>
      <c r="J54" s="878"/>
      <c r="K54" s="878"/>
      <c r="L54" s="878"/>
      <c r="M54" s="878"/>
      <c r="N54" s="878"/>
      <c r="O54" s="878"/>
      <c r="P54" s="878"/>
      <c r="Q54" s="878"/>
      <c r="R54" s="228"/>
      <c r="S54" s="133"/>
    </row>
    <row r="55" spans="1:19" s="593" customFormat="1" ht="13.5" customHeight="1" x14ac:dyDescent="0.2">
      <c r="A55" s="870"/>
      <c r="B55" s="870"/>
      <c r="C55" s="1545"/>
      <c r="D55" s="1545"/>
      <c r="E55" s="879"/>
      <c r="F55" s="879"/>
      <c r="G55" s="879"/>
      <c r="H55" s="879"/>
      <c r="I55" s="879"/>
      <c r="J55" s="879"/>
      <c r="K55" s="879"/>
      <c r="L55" s="879"/>
      <c r="M55" s="879"/>
      <c r="N55" s="879"/>
      <c r="O55" s="879"/>
      <c r="P55" s="879"/>
      <c r="Q55" s="879"/>
      <c r="R55" s="228"/>
      <c r="S55" s="133"/>
    </row>
    <row r="56" spans="1:19" s="593" customFormat="1" ht="13.5" customHeight="1" x14ac:dyDescent="0.2">
      <c r="A56" s="870"/>
      <c r="B56" s="870"/>
      <c r="C56" s="871"/>
      <c r="D56" s="880"/>
      <c r="E56" s="879"/>
      <c r="F56" s="879"/>
      <c r="G56" s="879"/>
      <c r="H56" s="879"/>
      <c r="I56" s="879"/>
      <c r="J56" s="879"/>
      <c r="K56" s="879"/>
      <c r="L56" s="879"/>
      <c r="M56" s="879"/>
      <c r="N56" s="879"/>
      <c r="O56" s="879"/>
      <c r="P56" s="879"/>
      <c r="Q56" s="879"/>
      <c r="R56" s="228"/>
      <c r="S56" s="133"/>
    </row>
    <row r="57" spans="1:19" s="593" customFormat="1" ht="13.5" customHeight="1" x14ac:dyDescent="0.2">
      <c r="A57" s="870"/>
      <c r="B57" s="870"/>
      <c r="C57" s="869"/>
      <c r="D57" s="716"/>
      <c r="E57" s="879"/>
      <c r="F57" s="879"/>
      <c r="G57" s="879"/>
      <c r="H57" s="879"/>
      <c r="I57" s="879"/>
      <c r="J57" s="879"/>
      <c r="K57" s="879"/>
      <c r="L57" s="879"/>
      <c r="M57" s="879"/>
      <c r="N57" s="879"/>
      <c r="O57" s="879"/>
      <c r="P57" s="879"/>
      <c r="Q57" s="879"/>
      <c r="R57" s="228"/>
      <c r="S57" s="133"/>
    </row>
    <row r="58" spans="1:19" s="922" customFormat="1" ht="13.5" customHeight="1" x14ac:dyDescent="0.2">
      <c r="A58" s="920"/>
      <c r="B58" s="920"/>
      <c r="C58" s="1543" t="s">
        <v>600</v>
      </c>
      <c r="D58" s="1543"/>
      <c r="E58" s="1543"/>
      <c r="F58" s="1543"/>
      <c r="G58" s="1543"/>
      <c r="H58" s="1543"/>
      <c r="I58" s="1543"/>
      <c r="J58" s="1543"/>
      <c r="K58" s="1543"/>
      <c r="L58" s="1543"/>
      <c r="M58" s="1543"/>
      <c r="N58" s="1543"/>
      <c r="O58" s="1543"/>
      <c r="P58" s="1543"/>
      <c r="Q58" s="1543"/>
      <c r="R58" s="921"/>
      <c r="S58" s="136"/>
    </row>
    <row r="59" spans="1:19" s="137" customFormat="1" ht="13.5" customHeight="1" x14ac:dyDescent="0.2">
      <c r="A59" s="920"/>
      <c r="B59" s="920"/>
      <c r="C59" s="1543"/>
      <c r="D59" s="1543"/>
      <c r="E59" s="1543"/>
      <c r="F59" s="1543"/>
      <c r="G59" s="1543"/>
      <c r="H59" s="1543"/>
      <c r="I59" s="1543"/>
      <c r="J59" s="1543"/>
      <c r="K59" s="1543"/>
      <c r="L59" s="1543"/>
      <c r="M59" s="1543"/>
      <c r="N59" s="1543"/>
      <c r="O59" s="1543"/>
      <c r="P59" s="1543"/>
      <c r="Q59" s="1543"/>
      <c r="R59" s="921"/>
      <c r="S59" s="136"/>
    </row>
    <row r="60" spans="1:19" s="408" customFormat="1" ht="13.5" customHeight="1" x14ac:dyDescent="0.2">
      <c r="A60" s="870"/>
      <c r="B60" s="870"/>
      <c r="C60" s="471" t="s">
        <v>423</v>
      </c>
      <c r="D60" s="429"/>
      <c r="E60" s="900"/>
      <c r="F60" s="900"/>
      <c r="G60" s="900"/>
      <c r="H60" s="900"/>
      <c r="I60" s="901" t="s">
        <v>134</v>
      </c>
      <c r="J60" s="902"/>
      <c r="K60" s="902"/>
      <c r="L60" s="902"/>
      <c r="M60" s="503"/>
      <c r="N60" s="571"/>
      <c r="O60" s="571"/>
      <c r="P60" s="571"/>
      <c r="Q60" s="571"/>
      <c r="R60" s="228"/>
    </row>
    <row r="61" spans="1:19" ht="13.5" customHeight="1" x14ac:dyDescent="0.2">
      <c r="A61" s="131"/>
      <c r="B61" s="133"/>
      <c r="C61" s="449"/>
      <c r="D61" s="133"/>
      <c r="E61" s="169"/>
      <c r="F61" s="1487">
        <v>43132</v>
      </c>
      <c r="G61" s="1487"/>
      <c r="H61" s="1487"/>
      <c r="I61" s="1487"/>
      <c r="J61" s="1487"/>
      <c r="K61" s="1487"/>
      <c r="L61" s="1487"/>
      <c r="M61" s="1487"/>
      <c r="N61" s="1487"/>
      <c r="O61" s="1487"/>
      <c r="P61" s="1487"/>
      <c r="Q61" s="1487"/>
      <c r="R61" s="398">
        <v>9</v>
      </c>
      <c r="S61" s="133"/>
    </row>
    <row r="62" spans="1:19" ht="15" customHeight="1" x14ac:dyDescent="0.2">
      <c r="B62" s="449"/>
    </row>
  </sheetData>
  <dataConsolidate/>
  <mergeCells count="15">
    <mergeCell ref="C6:Q6"/>
    <mergeCell ref="C11:D11"/>
    <mergeCell ref="C14:D14"/>
    <mergeCell ref="B1:D1"/>
    <mergeCell ref="C35:D35"/>
    <mergeCell ref="E8:P8"/>
    <mergeCell ref="C59:Q59"/>
    <mergeCell ref="F61:Q61"/>
    <mergeCell ref="C54:D54"/>
    <mergeCell ref="C55:D55"/>
    <mergeCell ref="C9:D9"/>
    <mergeCell ref="D51:G51"/>
    <mergeCell ref="C37:D37"/>
    <mergeCell ref="C40:D40"/>
    <mergeCell ref="C58:Q58"/>
  </mergeCells>
  <conditionalFormatting sqref="E9:Q11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554" t="s">
        <v>315</v>
      </c>
      <c r="E1" s="1554"/>
      <c r="F1" s="1554"/>
      <c r="G1" s="1554"/>
      <c r="H1" s="1554"/>
      <c r="I1" s="1554"/>
      <c r="J1" s="1554"/>
      <c r="K1" s="1554"/>
      <c r="L1" s="1554"/>
      <c r="M1" s="1554"/>
      <c r="N1" s="1554"/>
      <c r="O1" s="1554"/>
      <c r="P1" s="1554"/>
      <c r="Q1" s="1554"/>
      <c r="R1" s="1554"/>
      <c r="S1" s="2"/>
    </row>
    <row r="2" spans="1:23" ht="6" customHeight="1" x14ac:dyDescent="0.2">
      <c r="A2" s="2"/>
      <c r="B2" s="1555"/>
      <c r="C2" s="1556"/>
      <c r="D2" s="1557"/>
      <c r="E2" s="4"/>
      <c r="F2" s="4"/>
      <c r="G2" s="4"/>
      <c r="H2" s="4"/>
      <c r="I2" s="4"/>
      <c r="J2" s="4"/>
      <c r="K2" s="4"/>
      <c r="L2" s="4"/>
      <c r="M2" s="4"/>
      <c r="N2" s="4"/>
      <c r="O2" s="4"/>
      <c r="P2" s="4"/>
      <c r="Q2" s="4"/>
      <c r="R2" s="4"/>
      <c r="S2" s="2"/>
    </row>
    <row r="3" spans="1:23" ht="13.5" customHeight="1" thickBot="1" x14ac:dyDescent="0.25">
      <c r="A3" s="2"/>
      <c r="B3" s="221"/>
      <c r="C3" s="4"/>
      <c r="D3" s="4"/>
      <c r="E3" s="709"/>
      <c r="F3" s="709"/>
      <c r="G3" s="709"/>
      <c r="H3" s="709"/>
      <c r="I3" s="535"/>
      <c r="J3" s="709"/>
      <c r="K3" s="709"/>
      <c r="L3" s="709"/>
      <c r="M3" s="709"/>
      <c r="N3" s="709"/>
      <c r="O3" s="709"/>
      <c r="P3" s="709"/>
      <c r="Q3" s="709" t="s">
        <v>73</v>
      </c>
      <c r="R3" s="4"/>
      <c r="S3" s="2"/>
    </row>
    <row r="4" spans="1:23"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23" ht="4.5" customHeight="1" x14ac:dyDescent="0.2">
      <c r="A5" s="2"/>
      <c r="B5" s="221"/>
      <c r="C5" s="1558" t="s">
        <v>78</v>
      </c>
      <c r="D5" s="1558"/>
      <c r="E5" s="1559"/>
      <c r="F5" s="1559"/>
      <c r="G5" s="1559"/>
      <c r="H5" s="1559"/>
      <c r="I5" s="1559"/>
      <c r="J5" s="1559"/>
      <c r="K5" s="1559"/>
      <c r="L5" s="1559"/>
      <c r="M5" s="1559"/>
      <c r="N5" s="1559"/>
      <c r="O5" s="1109"/>
      <c r="P5" s="1109"/>
      <c r="Q5" s="1109"/>
      <c r="R5" s="4"/>
      <c r="S5" s="2"/>
    </row>
    <row r="6" spans="1:23" ht="12" customHeight="1" x14ac:dyDescent="0.2">
      <c r="A6" s="2"/>
      <c r="B6" s="221"/>
      <c r="C6" s="1558"/>
      <c r="D6" s="1558"/>
      <c r="E6" s="1572" t="str">
        <f>+'11desemprego_IEFP'!E6</f>
        <v>2017</v>
      </c>
      <c r="F6" s="1572"/>
      <c r="G6" s="1572"/>
      <c r="H6" s="1572"/>
      <c r="I6" s="1572"/>
      <c r="J6" s="1572"/>
      <c r="K6" s="1572"/>
      <c r="L6" s="1572"/>
      <c r="M6" s="1572"/>
      <c r="N6" s="1572"/>
      <c r="O6" s="1572"/>
      <c r="P6" s="1572"/>
      <c r="Q6" s="1224">
        <v>2018</v>
      </c>
      <c r="R6" s="4"/>
      <c r="S6" s="2"/>
      <c r="W6" s="1010"/>
    </row>
    <row r="7" spans="1:23" x14ac:dyDescent="0.2">
      <c r="A7" s="2"/>
      <c r="B7" s="221"/>
      <c r="C7" s="1113"/>
      <c r="D7" s="1113"/>
      <c r="E7" s="710" t="s">
        <v>93</v>
      </c>
      <c r="F7" s="710" t="s">
        <v>104</v>
      </c>
      <c r="G7" s="710" t="s">
        <v>103</v>
      </c>
      <c r="H7" s="710" t="s">
        <v>102</v>
      </c>
      <c r="I7" s="710" t="s">
        <v>101</v>
      </c>
      <c r="J7" s="710" t="s">
        <v>100</v>
      </c>
      <c r="K7" s="710" t="s">
        <v>99</v>
      </c>
      <c r="L7" s="710" t="s">
        <v>98</v>
      </c>
      <c r="M7" s="710" t="s">
        <v>97</v>
      </c>
      <c r="N7" s="710" t="s">
        <v>96</v>
      </c>
      <c r="O7" s="710" t="s">
        <v>95</v>
      </c>
      <c r="P7" s="710" t="s">
        <v>94</v>
      </c>
      <c r="Q7" s="710" t="s">
        <v>93</v>
      </c>
      <c r="R7" s="1109"/>
      <c r="S7" s="2"/>
      <c r="W7" s="1010"/>
    </row>
    <row r="8" spans="1:23" s="524" customFormat="1" ht="15" customHeight="1" x14ac:dyDescent="0.2">
      <c r="A8" s="91"/>
      <c r="B8" s="222"/>
      <c r="C8" s="1560" t="s">
        <v>68</v>
      </c>
      <c r="D8" s="1560"/>
      <c r="E8" s="538">
        <v>59506</v>
      </c>
      <c r="F8" s="538">
        <v>43954</v>
      </c>
      <c r="G8" s="538">
        <v>50848</v>
      </c>
      <c r="H8" s="538">
        <v>37706</v>
      </c>
      <c r="I8" s="538">
        <v>43573</v>
      </c>
      <c r="J8" s="538">
        <v>41206</v>
      </c>
      <c r="K8" s="538">
        <v>43355</v>
      </c>
      <c r="L8" s="538">
        <v>42596</v>
      </c>
      <c r="M8" s="538">
        <v>58887</v>
      </c>
      <c r="N8" s="538">
        <v>53715</v>
      </c>
      <c r="O8" s="538">
        <v>56884</v>
      </c>
      <c r="P8" s="538">
        <v>40939</v>
      </c>
      <c r="Q8" s="538">
        <v>55455</v>
      </c>
      <c r="R8" s="525"/>
      <c r="S8" s="91"/>
      <c r="W8" s="1010"/>
    </row>
    <row r="9" spans="1:23" s="533" customFormat="1" ht="11.25" customHeight="1" x14ac:dyDescent="0.2">
      <c r="A9" s="539"/>
      <c r="B9" s="540"/>
      <c r="C9" s="541"/>
      <c r="D9" s="461" t="s">
        <v>187</v>
      </c>
      <c r="E9" s="157">
        <v>19649</v>
      </c>
      <c r="F9" s="157">
        <v>15305</v>
      </c>
      <c r="G9" s="157">
        <v>18156</v>
      </c>
      <c r="H9" s="157">
        <v>13357</v>
      </c>
      <c r="I9" s="157">
        <v>15393</v>
      </c>
      <c r="J9" s="157">
        <v>15221</v>
      </c>
      <c r="K9" s="157">
        <v>15887</v>
      </c>
      <c r="L9" s="157">
        <v>15815</v>
      </c>
      <c r="M9" s="157">
        <v>22234</v>
      </c>
      <c r="N9" s="157">
        <v>18538</v>
      </c>
      <c r="O9" s="157">
        <v>18226</v>
      </c>
      <c r="P9" s="157">
        <v>13927</v>
      </c>
      <c r="Q9" s="157">
        <v>19377</v>
      </c>
      <c r="R9" s="542"/>
      <c r="S9" s="539"/>
    </row>
    <row r="10" spans="1:23" s="533" customFormat="1" ht="11.25" customHeight="1" x14ac:dyDescent="0.2">
      <c r="A10" s="539"/>
      <c r="B10" s="540"/>
      <c r="C10" s="541"/>
      <c r="D10" s="461" t="s">
        <v>188</v>
      </c>
      <c r="E10" s="157">
        <v>12220</v>
      </c>
      <c r="F10" s="157">
        <v>8845</v>
      </c>
      <c r="G10" s="157">
        <v>10121</v>
      </c>
      <c r="H10" s="157">
        <v>7563</v>
      </c>
      <c r="I10" s="157">
        <v>8481</v>
      </c>
      <c r="J10" s="157">
        <v>8369</v>
      </c>
      <c r="K10" s="157">
        <v>9120</v>
      </c>
      <c r="L10" s="157">
        <v>8679</v>
      </c>
      <c r="M10" s="157">
        <v>12496</v>
      </c>
      <c r="N10" s="157">
        <v>10278</v>
      </c>
      <c r="O10" s="157">
        <v>10220</v>
      </c>
      <c r="P10" s="157">
        <v>8229</v>
      </c>
      <c r="Q10" s="157" t="s">
        <v>385</v>
      </c>
      <c r="R10" s="542"/>
      <c r="S10" s="539"/>
    </row>
    <row r="11" spans="1:23" s="533" customFormat="1" ht="11.25" customHeight="1" x14ac:dyDescent="0.2">
      <c r="A11" s="539"/>
      <c r="B11" s="540"/>
      <c r="C11" s="541"/>
      <c r="D11" s="461" t="s">
        <v>189</v>
      </c>
      <c r="E11" s="157">
        <v>16067</v>
      </c>
      <c r="F11" s="157">
        <v>12143</v>
      </c>
      <c r="G11" s="157">
        <v>14166</v>
      </c>
      <c r="H11" s="157">
        <v>10258</v>
      </c>
      <c r="I11" s="157">
        <v>12195</v>
      </c>
      <c r="J11" s="157">
        <v>10959</v>
      </c>
      <c r="K11" s="157">
        <v>11061</v>
      </c>
      <c r="L11" s="157">
        <v>11202</v>
      </c>
      <c r="M11" s="157">
        <v>14020</v>
      </c>
      <c r="N11" s="157">
        <v>13001</v>
      </c>
      <c r="O11" s="157">
        <v>12219</v>
      </c>
      <c r="P11" s="157">
        <v>9403</v>
      </c>
      <c r="Q11" s="157" t="s">
        <v>385</v>
      </c>
      <c r="R11" s="542"/>
      <c r="S11" s="539"/>
    </row>
    <row r="12" spans="1:23" s="533" customFormat="1" ht="11.25" customHeight="1" x14ac:dyDescent="0.2">
      <c r="A12" s="539"/>
      <c r="B12" s="540"/>
      <c r="C12" s="541"/>
      <c r="D12" s="461" t="s">
        <v>190</v>
      </c>
      <c r="E12" s="157">
        <v>4796</v>
      </c>
      <c r="F12" s="157">
        <v>3361</v>
      </c>
      <c r="G12" s="157">
        <v>3948</v>
      </c>
      <c r="H12" s="157">
        <v>2874</v>
      </c>
      <c r="I12" s="157">
        <v>3188</v>
      </c>
      <c r="J12" s="157">
        <v>3174</v>
      </c>
      <c r="K12" s="157">
        <v>3724</v>
      </c>
      <c r="L12" s="157">
        <v>3394</v>
      </c>
      <c r="M12" s="157">
        <v>4745</v>
      </c>
      <c r="N12" s="157">
        <v>5115</v>
      </c>
      <c r="O12" s="157">
        <v>3944</v>
      </c>
      <c r="P12" s="157">
        <v>3120</v>
      </c>
      <c r="Q12" s="157" t="s">
        <v>385</v>
      </c>
      <c r="R12" s="542"/>
      <c r="S12" s="539"/>
      <c r="U12" s="1115"/>
    </row>
    <row r="13" spans="1:23" s="533" customFormat="1" ht="11.25" customHeight="1" x14ac:dyDescent="0.2">
      <c r="A13" s="539"/>
      <c r="B13" s="540"/>
      <c r="C13" s="541"/>
      <c r="D13" s="461" t="s">
        <v>191</v>
      </c>
      <c r="E13" s="157">
        <v>3838</v>
      </c>
      <c r="F13" s="157">
        <v>2313</v>
      </c>
      <c r="G13" s="157">
        <v>2290</v>
      </c>
      <c r="H13" s="157">
        <v>1422</v>
      </c>
      <c r="I13" s="157">
        <v>1627</v>
      </c>
      <c r="J13" s="157">
        <v>1457</v>
      </c>
      <c r="K13" s="157">
        <v>1432</v>
      </c>
      <c r="L13" s="157">
        <v>1401</v>
      </c>
      <c r="M13" s="157">
        <v>2571</v>
      </c>
      <c r="N13" s="157">
        <v>3843</v>
      </c>
      <c r="O13" s="157">
        <v>9446</v>
      </c>
      <c r="P13" s="157">
        <v>4433</v>
      </c>
      <c r="Q13" s="157">
        <v>3628</v>
      </c>
      <c r="R13" s="542"/>
      <c r="S13" s="539"/>
    </row>
    <row r="14" spans="1:23" s="533" customFormat="1" ht="11.25" customHeight="1" x14ac:dyDescent="0.2">
      <c r="A14" s="539"/>
      <c r="B14" s="540"/>
      <c r="C14" s="541"/>
      <c r="D14" s="461" t="s">
        <v>130</v>
      </c>
      <c r="E14" s="157">
        <v>1368</v>
      </c>
      <c r="F14" s="157">
        <v>864</v>
      </c>
      <c r="G14" s="157">
        <v>1098</v>
      </c>
      <c r="H14" s="157">
        <v>1344</v>
      </c>
      <c r="I14" s="157">
        <v>1611</v>
      </c>
      <c r="J14" s="157">
        <v>973</v>
      </c>
      <c r="K14" s="157">
        <v>912</v>
      </c>
      <c r="L14" s="157">
        <v>926</v>
      </c>
      <c r="M14" s="157">
        <v>1197</v>
      </c>
      <c r="N14" s="157">
        <v>1404</v>
      </c>
      <c r="O14" s="157">
        <v>1375</v>
      </c>
      <c r="P14" s="157">
        <v>925</v>
      </c>
      <c r="Q14" s="157">
        <v>1382</v>
      </c>
      <c r="R14" s="542"/>
      <c r="S14" s="539"/>
    </row>
    <row r="15" spans="1:23" s="533" customFormat="1" ht="11.25" customHeight="1" x14ac:dyDescent="0.2">
      <c r="A15" s="539"/>
      <c r="B15" s="540"/>
      <c r="C15" s="541"/>
      <c r="D15" s="461" t="s">
        <v>131</v>
      </c>
      <c r="E15" s="157">
        <v>1568</v>
      </c>
      <c r="F15" s="157">
        <v>1123</v>
      </c>
      <c r="G15" s="157">
        <v>1069</v>
      </c>
      <c r="H15" s="157">
        <v>888</v>
      </c>
      <c r="I15" s="157">
        <v>1078</v>
      </c>
      <c r="J15" s="157">
        <v>1053</v>
      </c>
      <c r="K15" s="157">
        <v>1219</v>
      </c>
      <c r="L15" s="157">
        <v>1179</v>
      </c>
      <c r="M15" s="157">
        <v>1624</v>
      </c>
      <c r="N15" s="157">
        <v>1536</v>
      </c>
      <c r="O15" s="157">
        <v>1454</v>
      </c>
      <c r="P15" s="157">
        <v>902</v>
      </c>
      <c r="Q15" s="157">
        <v>1630</v>
      </c>
      <c r="R15" s="542"/>
      <c r="S15" s="539"/>
    </row>
    <row r="16" spans="1:23" s="547" customFormat="1" ht="15" customHeight="1" x14ac:dyDescent="0.2">
      <c r="A16" s="543"/>
      <c r="B16" s="544"/>
      <c r="C16" s="1560" t="s">
        <v>285</v>
      </c>
      <c r="D16" s="1560"/>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561</v>
      </c>
      <c r="E17" s="157">
        <v>7157</v>
      </c>
      <c r="F17" s="157">
        <v>5527</v>
      </c>
      <c r="G17" s="157">
        <v>6282</v>
      </c>
      <c r="H17" s="157">
        <v>4501</v>
      </c>
      <c r="I17" s="157">
        <v>5467</v>
      </c>
      <c r="J17" s="157">
        <v>4669</v>
      </c>
      <c r="K17" s="157">
        <v>4601</v>
      </c>
      <c r="L17" s="157">
        <v>4719</v>
      </c>
      <c r="M17" s="157">
        <v>6155</v>
      </c>
      <c r="N17" s="157">
        <v>6703</v>
      </c>
      <c r="O17" s="157">
        <v>6297</v>
      </c>
      <c r="P17" s="157">
        <v>3987</v>
      </c>
      <c r="Q17" s="157" t="s">
        <v>385</v>
      </c>
      <c r="R17" s="542"/>
      <c r="S17" s="539"/>
    </row>
    <row r="18" spans="1:19" s="533" customFormat="1" ht="12" customHeight="1" x14ac:dyDescent="0.2">
      <c r="A18" s="539"/>
      <c r="B18" s="540"/>
      <c r="C18" s="541"/>
      <c r="D18" s="93" t="s">
        <v>559</v>
      </c>
      <c r="E18" s="157">
        <v>5028</v>
      </c>
      <c r="F18" s="157">
        <v>3615</v>
      </c>
      <c r="G18" s="157">
        <v>4236</v>
      </c>
      <c r="H18" s="157">
        <v>3251</v>
      </c>
      <c r="I18" s="157">
        <v>3786</v>
      </c>
      <c r="J18" s="157">
        <v>3283</v>
      </c>
      <c r="K18" s="157">
        <v>3386</v>
      </c>
      <c r="L18" s="157">
        <v>3693</v>
      </c>
      <c r="M18" s="157">
        <v>3836</v>
      </c>
      <c r="N18" s="157">
        <v>4207</v>
      </c>
      <c r="O18" s="157">
        <v>3856</v>
      </c>
      <c r="P18" s="157">
        <v>3484</v>
      </c>
      <c r="Q18" s="157" t="s">
        <v>385</v>
      </c>
      <c r="R18" s="542"/>
      <c r="S18" s="539"/>
    </row>
    <row r="19" spans="1:19" s="533" customFormat="1" ht="12" customHeight="1" x14ac:dyDescent="0.2">
      <c r="A19" s="539"/>
      <c r="B19" s="540"/>
      <c r="C19" s="541"/>
      <c r="D19" s="93" t="s">
        <v>562</v>
      </c>
      <c r="E19" s="157">
        <v>3883</v>
      </c>
      <c r="F19" s="157">
        <v>2726</v>
      </c>
      <c r="G19" s="157">
        <v>3035</v>
      </c>
      <c r="H19" s="157">
        <v>2169</v>
      </c>
      <c r="I19" s="157">
        <v>2413</v>
      </c>
      <c r="J19" s="157">
        <v>2658</v>
      </c>
      <c r="K19" s="157">
        <v>2321</v>
      </c>
      <c r="L19" s="157">
        <v>2116</v>
      </c>
      <c r="M19" s="157">
        <v>2711</v>
      </c>
      <c r="N19" s="157">
        <v>3514</v>
      </c>
      <c r="O19" s="157">
        <v>5514</v>
      </c>
      <c r="P19" s="157">
        <v>2980</v>
      </c>
      <c r="Q19" s="157" t="s">
        <v>385</v>
      </c>
      <c r="R19" s="542"/>
      <c r="S19" s="539"/>
    </row>
    <row r="20" spans="1:19" s="533" customFormat="1" ht="12" customHeight="1" x14ac:dyDescent="0.2">
      <c r="A20" s="539"/>
      <c r="B20" s="540"/>
      <c r="C20" s="541"/>
      <c r="D20" s="93" t="s">
        <v>564</v>
      </c>
      <c r="E20" s="157">
        <v>3932</v>
      </c>
      <c r="F20" s="157">
        <v>2975</v>
      </c>
      <c r="G20" s="157">
        <v>3442</v>
      </c>
      <c r="H20" s="157">
        <v>2676</v>
      </c>
      <c r="I20" s="157">
        <v>3221</v>
      </c>
      <c r="J20" s="157">
        <v>2655</v>
      </c>
      <c r="K20" s="157">
        <v>2442</v>
      </c>
      <c r="L20" s="157">
        <v>2410</v>
      </c>
      <c r="M20" s="157">
        <v>3122</v>
      </c>
      <c r="N20" s="157">
        <v>3828</v>
      </c>
      <c r="O20" s="157">
        <v>5007</v>
      </c>
      <c r="P20" s="157">
        <v>2903</v>
      </c>
      <c r="Q20" s="157" t="s">
        <v>385</v>
      </c>
      <c r="R20" s="542"/>
      <c r="S20" s="539"/>
    </row>
    <row r="21" spans="1:19" s="533" customFormat="1" ht="11.25" customHeight="1" x14ac:dyDescent="0.2">
      <c r="A21" s="539"/>
      <c r="B21" s="540"/>
      <c r="C21" s="541"/>
      <c r="D21" s="93" t="s">
        <v>565</v>
      </c>
      <c r="E21" s="157">
        <v>2977</v>
      </c>
      <c r="F21" s="157">
        <v>2199</v>
      </c>
      <c r="G21" s="157">
        <v>2399</v>
      </c>
      <c r="H21" s="157">
        <v>1831</v>
      </c>
      <c r="I21" s="157">
        <v>2108</v>
      </c>
      <c r="J21" s="157">
        <v>1775</v>
      </c>
      <c r="K21" s="157">
        <v>2029</v>
      </c>
      <c r="L21" s="157">
        <v>2020</v>
      </c>
      <c r="M21" s="157">
        <v>1828</v>
      </c>
      <c r="N21" s="157">
        <v>2035</v>
      </c>
      <c r="O21" s="157">
        <v>2073</v>
      </c>
      <c r="P21" s="157">
        <v>2581</v>
      </c>
      <c r="Q21" s="157" t="s">
        <v>385</v>
      </c>
      <c r="R21" s="542"/>
      <c r="S21" s="539"/>
    </row>
    <row r="22" spans="1:19" s="533" customFormat="1" ht="15" customHeight="1" x14ac:dyDescent="0.2">
      <c r="A22" s="539"/>
      <c r="B22" s="540"/>
      <c r="C22" s="1560" t="s">
        <v>214</v>
      </c>
      <c r="D22" s="1560"/>
      <c r="E22" s="538">
        <v>7255</v>
      </c>
      <c r="F22" s="538">
        <v>5967</v>
      </c>
      <c r="G22" s="538">
        <v>6667</v>
      </c>
      <c r="H22" s="538">
        <v>4148</v>
      </c>
      <c r="I22" s="538">
        <v>5071</v>
      </c>
      <c r="J22" s="538">
        <v>4873</v>
      </c>
      <c r="K22" s="538">
        <v>6480</v>
      </c>
      <c r="L22" s="538">
        <v>6670</v>
      </c>
      <c r="M22" s="538">
        <v>8384</v>
      </c>
      <c r="N22" s="538">
        <v>7708</v>
      </c>
      <c r="O22" s="538">
        <v>6857</v>
      </c>
      <c r="P22" s="538">
        <v>3946</v>
      </c>
      <c r="Q22" s="538" t="s">
        <v>385</v>
      </c>
      <c r="R22" s="542"/>
      <c r="S22" s="539"/>
    </row>
    <row r="23" spans="1:19" s="547" customFormat="1" ht="12" customHeight="1" x14ac:dyDescent="0.2">
      <c r="A23" s="543"/>
      <c r="B23" s="544"/>
      <c r="C23" s="1560" t="s">
        <v>286</v>
      </c>
      <c r="D23" s="1560"/>
      <c r="E23" s="538">
        <v>52251</v>
      </c>
      <c r="F23" s="538">
        <v>37987</v>
      </c>
      <c r="G23" s="538">
        <v>44181</v>
      </c>
      <c r="H23" s="538">
        <v>33558</v>
      </c>
      <c r="I23" s="538">
        <v>38502</v>
      </c>
      <c r="J23" s="538">
        <v>36333</v>
      </c>
      <c r="K23" s="538">
        <v>36875</v>
      </c>
      <c r="L23" s="538">
        <v>35926</v>
      </c>
      <c r="M23" s="538">
        <v>50503</v>
      </c>
      <c r="N23" s="538">
        <v>46007</v>
      </c>
      <c r="O23" s="538">
        <v>50027</v>
      </c>
      <c r="P23" s="538">
        <v>36993</v>
      </c>
      <c r="Q23" s="538" t="s">
        <v>385</v>
      </c>
      <c r="R23" s="548"/>
      <c r="S23" s="543"/>
    </row>
    <row r="24" spans="1:19" s="533" customFormat="1" ht="12.75" customHeight="1" x14ac:dyDescent="0.2">
      <c r="A24" s="539"/>
      <c r="B24" s="549"/>
      <c r="C24" s="541"/>
      <c r="D24" s="467" t="s">
        <v>335</v>
      </c>
      <c r="E24" s="157">
        <v>2425</v>
      </c>
      <c r="F24" s="157">
        <v>1490</v>
      </c>
      <c r="G24" s="157">
        <v>2581</v>
      </c>
      <c r="H24" s="157">
        <v>1428</v>
      </c>
      <c r="I24" s="157">
        <v>1520</v>
      </c>
      <c r="J24" s="157">
        <v>1618</v>
      </c>
      <c r="K24" s="157">
        <v>2049</v>
      </c>
      <c r="L24" s="157">
        <v>1457</v>
      </c>
      <c r="M24" s="157">
        <v>2086</v>
      </c>
      <c r="N24" s="157">
        <v>2918</v>
      </c>
      <c r="O24" s="157">
        <v>3083</v>
      </c>
      <c r="P24" s="157">
        <v>1743</v>
      </c>
      <c r="Q24" s="157" t="s">
        <v>385</v>
      </c>
      <c r="R24" s="542"/>
      <c r="S24" s="539"/>
    </row>
    <row r="25" spans="1:19" s="533" customFormat="1" ht="11.25" customHeight="1" x14ac:dyDescent="0.2">
      <c r="A25" s="539"/>
      <c r="B25" s="549"/>
      <c r="C25" s="541"/>
      <c r="D25" s="467" t="s">
        <v>215</v>
      </c>
      <c r="E25" s="157">
        <v>10796</v>
      </c>
      <c r="F25" s="157">
        <v>8104</v>
      </c>
      <c r="G25" s="157">
        <v>9200</v>
      </c>
      <c r="H25" s="157">
        <v>6878</v>
      </c>
      <c r="I25" s="157">
        <v>7998</v>
      </c>
      <c r="J25" s="157">
        <v>7078</v>
      </c>
      <c r="K25" s="157">
        <v>7152</v>
      </c>
      <c r="L25" s="157">
        <v>7236</v>
      </c>
      <c r="M25" s="157">
        <v>8012</v>
      </c>
      <c r="N25" s="157">
        <v>8726</v>
      </c>
      <c r="O25" s="157">
        <v>8411</v>
      </c>
      <c r="P25" s="157">
        <v>7658</v>
      </c>
      <c r="Q25" s="157" t="s">
        <v>385</v>
      </c>
      <c r="R25" s="542"/>
      <c r="S25" s="539"/>
    </row>
    <row r="26" spans="1:19" s="533" customFormat="1" ht="11.25" customHeight="1" x14ac:dyDescent="0.2">
      <c r="A26" s="539"/>
      <c r="B26" s="549"/>
      <c r="C26" s="541"/>
      <c r="D26" s="467" t="s">
        <v>163</v>
      </c>
      <c r="E26" s="157">
        <v>38813</v>
      </c>
      <c r="F26" s="157">
        <v>28197</v>
      </c>
      <c r="G26" s="157">
        <v>32185</v>
      </c>
      <c r="H26" s="157">
        <v>25117</v>
      </c>
      <c r="I26" s="157">
        <v>28822</v>
      </c>
      <c r="J26" s="157">
        <v>27493</v>
      </c>
      <c r="K26" s="157">
        <v>27534</v>
      </c>
      <c r="L26" s="157">
        <v>27105</v>
      </c>
      <c r="M26" s="157">
        <v>40227</v>
      </c>
      <c r="N26" s="157">
        <v>34179</v>
      </c>
      <c r="O26" s="157">
        <v>38316</v>
      </c>
      <c r="P26" s="157">
        <v>27456</v>
      </c>
      <c r="Q26" s="157" t="s">
        <v>385</v>
      </c>
      <c r="R26" s="542"/>
      <c r="S26" s="539"/>
    </row>
    <row r="27" spans="1:19" s="533" customFormat="1" ht="11.25" customHeight="1" x14ac:dyDescent="0.2">
      <c r="A27" s="539"/>
      <c r="B27" s="549"/>
      <c r="C27" s="541"/>
      <c r="D27" s="467" t="s">
        <v>216</v>
      </c>
      <c r="E27" s="157">
        <v>217</v>
      </c>
      <c r="F27" s="157">
        <v>196</v>
      </c>
      <c r="G27" s="157">
        <v>215</v>
      </c>
      <c r="H27" s="157">
        <v>135</v>
      </c>
      <c r="I27" s="157">
        <v>162</v>
      </c>
      <c r="J27" s="157">
        <v>144</v>
      </c>
      <c r="K27" s="157">
        <v>140</v>
      </c>
      <c r="L27" s="157">
        <v>128</v>
      </c>
      <c r="M27" s="157">
        <v>178</v>
      </c>
      <c r="N27" s="157">
        <v>184</v>
      </c>
      <c r="O27" s="157">
        <v>217</v>
      </c>
      <c r="P27" s="157">
        <v>136</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109"/>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109"/>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109"/>
      <c r="S30" s="2"/>
    </row>
    <row r="31" spans="1:19" ht="15" customHeight="1" x14ac:dyDescent="0.2">
      <c r="A31" s="2"/>
      <c r="B31" s="221"/>
      <c r="C31" s="1560" t="s">
        <v>68</v>
      </c>
      <c r="D31" s="1560"/>
      <c r="E31" s="538">
        <v>11226</v>
      </c>
      <c r="F31" s="538">
        <v>14064</v>
      </c>
      <c r="G31" s="538">
        <v>15892</v>
      </c>
      <c r="H31" s="538">
        <v>10977</v>
      </c>
      <c r="I31" s="538">
        <v>17074</v>
      </c>
      <c r="J31" s="538">
        <v>13680</v>
      </c>
      <c r="K31" s="538">
        <v>11482</v>
      </c>
      <c r="L31" s="538">
        <v>10444</v>
      </c>
      <c r="M31" s="538">
        <v>11987</v>
      </c>
      <c r="N31" s="538">
        <v>15068</v>
      </c>
      <c r="O31" s="538">
        <v>10233</v>
      </c>
      <c r="P31" s="538">
        <v>6984</v>
      </c>
      <c r="Q31" s="538">
        <v>13298</v>
      </c>
      <c r="R31" s="1109"/>
      <c r="S31" s="2"/>
    </row>
    <row r="32" spans="1:19" ht="12" customHeight="1" x14ac:dyDescent="0.2">
      <c r="A32" s="2"/>
      <c r="B32" s="221"/>
      <c r="C32" s="472"/>
      <c r="D32" s="461" t="s">
        <v>187</v>
      </c>
      <c r="E32" s="157">
        <v>3019</v>
      </c>
      <c r="F32" s="157">
        <v>4268</v>
      </c>
      <c r="G32" s="157">
        <v>3987</v>
      </c>
      <c r="H32" s="157">
        <v>2239</v>
      </c>
      <c r="I32" s="157">
        <v>5286</v>
      </c>
      <c r="J32" s="157">
        <v>3990</v>
      </c>
      <c r="K32" s="157">
        <v>3167</v>
      </c>
      <c r="L32" s="157">
        <v>2369</v>
      </c>
      <c r="M32" s="157">
        <v>3456</v>
      </c>
      <c r="N32" s="157">
        <v>4311</v>
      </c>
      <c r="O32" s="157">
        <v>2868</v>
      </c>
      <c r="P32" s="157">
        <v>1757</v>
      </c>
      <c r="Q32" s="157">
        <v>3621</v>
      </c>
      <c r="R32" s="1109"/>
      <c r="S32" s="2"/>
    </row>
    <row r="33" spans="1:19" ht="12" customHeight="1" x14ac:dyDescent="0.2">
      <c r="A33" s="2"/>
      <c r="B33" s="221"/>
      <c r="C33" s="472"/>
      <c r="D33" s="461" t="s">
        <v>188</v>
      </c>
      <c r="E33" s="157">
        <v>4022</v>
      </c>
      <c r="F33" s="157">
        <v>3817</v>
      </c>
      <c r="G33" s="157">
        <v>5576</v>
      </c>
      <c r="H33" s="157">
        <v>3257</v>
      </c>
      <c r="I33" s="157">
        <v>5156</v>
      </c>
      <c r="J33" s="157">
        <v>4355</v>
      </c>
      <c r="K33" s="157">
        <v>3644</v>
      </c>
      <c r="L33" s="157">
        <v>4187</v>
      </c>
      <c r="M33" s="157">
        <v>4370</v>
      </c>
      <c r="N33" s="157">
        <v>4114</v>
      </c>
      <c r="O33" s="157">
        <v>2860</v>
      </c>
      <c r="P33" s="157">
        <v>2118</v>
      </c>
      <c r="Q33" s="157" t="s">
        <v>385</v>
      </c>
      <c r="R33" s="1109"/>
      <c r="S33" s="2"/>
    </row>
    <row r="34" spans="1:19" ht="12" customHeight="1" x14ac:dyDescent="0.2">
      <c r="A34" s="2"/>
      <c r="B34" s="221"/>
      <c r="C34" s="472"/>
      <c r="D34" s="461" t="s">
        <v>59</v>
      </c>
      <c r="E34" s="157">
        <v>1554</v>
      </c>
      <c r="F34" s="157">
        <v>2198</v>
      </c>
      <c r="G34" s="157">
        <v>2212</v>
      </c>
      <c r="H34" s="157">
        <v>1349</v>
      </c>
      <c r="I34" s="157">
        <v>2473</v>
      </c>
      <c r="J34" s="157">
        <v>2019</v>
      </c>
      <c r="K34" s="157">
        <v>1928</v>
      </c>
      <c r="L34" s="157">
        <v>1446</v>
      </c>
      <c r="M34" s="157">
        <v>1858</v>
      </c>
      <c r="N34" s="157">
        <v>2736</v>
      </c>
      <c r="O34" s="157">
        <v>1876</v>
      </c>
      <c r="P34" s="157">
        <v>1241</v>
      </c>
      <c r="Q34" s="157" t="s">
        <v>385</v>
      </c>
      <c r="R34" s="1109"/>
      <c r="S34" s="2"/>
    </row>
    <row r="35" spans="1:19" ht="12" customHeight="1" x14ac:dyDescent="0.2">
      <c r="A35" s="2"/>
      <c r="B35" s="221"/>
      <c r="C35" s="472"/>
      <c r="D35" s="461" t="s">
        <v>190</v>
      </c>
      <c r="E35" s="157">
        <v>1382</v>
      </c>
      <c r="F35" s="157">
        <v>2102</v>
      </c>
      <c r="G35" s="157">
        <v>1892</v>
      </c>
      <c r="H35" s="157">
        <v>2082</v>
      </c>
      <c r="I35" s="157">
        <v>2088</v>
      </c>
      <c r="J35" s="157">
        <v>1806</v>
      </c>
      <c r="K35" s="157">
        <v>1679</v>
      </c>
      <c r="L35" s="157">
        <v>1489</v>
      </c>
      <c r="M35" s="157">
        <v>1296</v>
      </c>
      <c r="N35" s="157">
        <v>1962</v>
      </c>
      <c r="O35" s="157">
        <v>1741</v>
      </c>
      <c r="P35" s="157">
        <v>1214</v>
      </c>
      <c r="Q35" s="157" t="s">
        <v>385</v>
      </c>
      <c r="R35" s="1109"/>
      <c r="S35" s="2"/>
    </row>
    <row r="36" spans="1:19" ht="12" customHeight="1" x14ac:dyDescent="0.2">
      <c r="A36" s="2"/>
      <c r="B36" s="221"/>
      <c r="C36" s="472"/>
      <c r="D36" s="461" t="s">
        <v>191</v>
      </c>
      <c r="E36" s="157">
        <v>828</v>
      </c>
      <c r="F36" s="157">
        <v>1238</v>
      </c>
      <c r="G36" s="157">
        <v>1743</v>
      </c>
      <c r="H36" s="157">
        <v>1661</v>
      </c>
      <c r="I36" s="157">
        <v>1457</v>
      </c>
      <c r="J36" s="157">
        <v>854</v>
      </c>
      <c r="K36" s="157">
        <v>616</v>
      </c>
      <c r="L36" s="157">
        <v>508</v>
      </c>
      <c r="M36" s="157">
        <v>576</v>
      </c>
      <c r="N36" s="157">
        <v>1406</v>
      </c>
      <c r="O36" s="157">
        <v>493</v>
      </c>
      <c r="P36" s="157">
        <v>389</v>
      </c>
      <c r="Q36" s="157">
        <v>806</v>
      </c>
      <c r="R36" s="1109"/>
      <c r="S36" s="2"/>
    </row>
    <row r="37" spans="1:19" ht="12" customHeight="1" x14ac:dyDescent="0.2">
      <c r="A37" s="2"/>
      <c r="B37" s="221"/>
      <c r="C37" s="472"/>
      <c r="D37" s="461" t="s">
        <v>130</v>
      </c>
      <c r="E37" s="157">
        <v>216</v>
      </c>
      <c r="F37" s="157">
        <v>168</v>
      </c>
      <c r="G37" s="157">
        <v>240</v>
      </c>
      <c r="H37" s="157">
        <v>160</v>
      </c>
      <c r="I37" s="157">
        <v>344</v>
      </c>
      <c r="J37" s="157">
        <v>298</v>
      </c>
      <c r="K37" s="157">
        <v>213</v>
      </c>
      <c r="L37" s="157">
        <v>204</v>
      </c>
      <c r="M37" s="157">
        <v>190</v>
      </c>
      <c r="N37" s="157">
        <v>209</v>
      </c>
      <c r="O37" s="157">
        <v>160</v>
      </c>
      <c r="P37" s="157">
        <v>95</v>
      </c>
      <c r="Q37" s="157">
        <v>200</v>
      </c>
      <c r="R37" s="1109"/>
      <c r="S37" s="2"/>
    </row>
    <row r="38" spans="1:19" ht="12" customHeight="1" x14ac:dyDescent="0.2">
      <c r="A38" s="2"/>
      <c r="B38" s="221"/>
      <c r="C38" s="472"/>
      <c r="D38" s="461" t="s">
        <v>131</v>
      </c>
      <c r="E38" s="157">
        <v>205</v>
      </c>
      <c r="F38" s="157">
        <v>273</v>
      </c>
      <c r="G38" s="157">
        <v>242</v>
      </c>
      <c r="H38" s="157">
        <v>229</v>
      </c>
      <c r="I38" s="157">
        <v>270</v>
      </c>
      <c r="J38" s="157">
        <v>358</v>
      </c>
      <c r="K38" s="157">
        <v>235</v>
      </c>
      <c r="L38" s="157">
        <v>241</v>
      </c>
      <c r="M38" s="157">
        <v>241</v>
      </c>
      <c r="N38" s="157">
        <v>330</v>
      </c>
      <c r="O38" s="157">
        <v>235</v>
      </c>
      <c r="P38" s="157">
        <v>170</v>
      </c>
      <c r="Q38" s="157">
        <v>294</v>
      </c>
      <c r="R38" s="1109"/>
      <c r="S38" s="2"/>
    </row>
    <row r="39" spans="1:19" ht="15" customHeight="1" x14ac:dyDescent="0.2">
      <c r="A39" s="2"/>
      <c r="B39" s="221"/>
      <c r="C39" s="472"/>
      <c r="D39" s="467" t="s">
        <v>335</v>
      </c>
      <c r="E39" s="157">
        <v>964</v>
      </c>
      <c r="F39" s="157">
        <v>567</v>
      </c>
      <c r="G39" s="157">
        <v>1123</v>
      </c>
      <c r="H39" s="157">
        <v>1075</v>
      </c>
      <c r="I39" s="157">
        <v>1296</v>
      </c>
      <c r="J39" s="157">
        <v>554</v>
      </c>
      <c r="K39" s="157">
        <v>435</v>
      </c>
      <c r="L39" s="157">
        <v>557</v>
      </c>
      <c r="M39" s="157">
        <v>395</v>
      </c>
      <c r="N39" s="157">
        <v>1108</v>
      </c>
      <c r="O39" s="157">
        <v>1212</v>
      </c>
      <c r="P39" s="157">
        <v>1023</v>
      </c>
      <c r="Q39" s="157" t="s">
        <v>385</v>
      </c>
      <c r="R39" s="1109"/>
      <c r="S39" s="2"/>
    </row>
    <row r="40" spans="1:19" ht="12" customHeight="1" x14ac:dyDescent="0.2">
      <c r="A40" s="2"/>
      <c r="B40" s="221"/>
      <c r="C40" s="472"/>
      <c r="D40" s="467" t="s">
        <v>215</v>
      </c>
      <c r="E40" s="157">
        <v>2903</v>
      </c>
      <c r="F40" s="157">
        <v>3592</v>
      </c>
      <c r="G40" s="157">
        <v>4086</v>
      </c>
      <c r="H40" s="157">
        <v>2249</v>
      </c>
      <c r="I40" s="157">
        <v>4385</v>
      </c>
      <c r="J40" s="157">
        <v>3927</v>
      </c>
      <c r="K40" s="157">
        <v>3496</v>
      </c>
      <c r="L40" s="157">
        <v>2443</v>
      </c>
      <c r="M40" s="157">
        <v>3629</v>
      </c>
      <c r="N40" s="157">
        <v>4226</v>
      </c>
      <c r="O40" s="157">
        <v>2824</v>
      </c>
      <c r="P40" s="157">
        <v>1588</v>
      </c>
      <c r="Q40" s="157" t="s">
        <v>385</v>
      </c>
      <c r="R40" s="1109"/>
      <c r="S40" s="2"/>
    </row>
    <row r="41" spans="1:19" ht="12" customHeight="1" x14ac:dyDescent="0.2">
      <c r="A41" s="2"/>
      <c r="B41" s="221"/>
      <c r="C41" s="472"/>
      <c r="D41" s="467" t="s">
        <v>163</v>
      </c>
      <c r="E41" s="157">
        <v>7359</v>
      </c>
      <c r="F41" s="157">
        <v>9905</v>
      </c>
      <c r="G41" s="157">
        <v>10682</v>
      </c>
      <c r="H41" s="157">
        <v>7651</v>
      </c>
      <c r="I41" s="157">
        <v>11391</v>
      </c>
      <c r="J41" s="157">
        <v>9198</v>
      </c>
      <c r="K41" s="157">
        <v>7549</v>
      </c>
      <c r="L41" s="157">
        <v>7442</v>
      </c>
      <c r="M41" s="157">
        <v>7963</v>
      </c>
      <c r="N41" s="157">
        <v>9733</v>
      </c>
      <c r="O41" s="157">
        <v>6197</v>
      </c>
      <c r="P41" s="157">
        <v>4373</v>
      </c>
      <c r="Q41" s="157" t="s">
        <v>385</v>
      </c>
      <c r="R41" s="1109"/>
      <c r="S41" s="2"/>
    </row>
    <row r="42" spans="1:19" ht="11.25" customHeight="1" x14ac:dyDescent="0.2">
      <c r="A42" s="2"/>
      <c r="B42" s="221"/>
      <c r="C42" s="472"/>
      <c r="D42" s="467" t="s">
        <v>216</v>
      </c>
      <c r="E42" s="765">
        <v>0</v>
      </c>
      <c r="F42" s="765">
        <v>0</v>
      </c>
      <c r="G42" s="765">
        <v>1</v>
      </c>
      <c r="H42" s="765">
        <v>2</v>
      </c>
      <c r="I42" s="765">
        <v>2</v>
      </c>
      <c r="J42" s="765">
        <v>1</v>
      </c>
      <c r="K42" s="765">
        <v>2</v>
      </c>
      <c r="L42" s="765">
        <v>2</v>
      </c>
      <c r="M42" s="765">
        <v>0</v>
      </c>
      <c r="N42" s="765">
        <v>1</v>
      </c>
      <c r="O42" s="765">
        <v>0</v>
      </c>
      <c r="P42" s="765">
        <v>0</v>
      </c>
      <c r="Q42" s="765" t="s">
        <v>385</v>
      </c>
      <c r="R42" s="1109"/>
      <c r="S42" s="2"/>
    </row>
    <row r="43" spans="1:19" ht="15" customHeight="1" x14ac:dyDescent="0.2">
      <c r="A43" s="2"/>
      <c r="B43" s="221"/>
      <c r="C43" s="1110" t="s">
        <v>287</v>
      </c>
      <c r="D43" s="1110"/>
      <c r="E43" s="148"/>
      <c r="F43" s="157"/>
      <c r="G43" s="157"/>
      <c r="H43" s="157"/>
      <c r="I43" s="157"/>
      <c r="J43" s="157"/>
      <c r="K43" s="157"/>
      <c r="L43" s="157"/>
      <c r="M43" s="157"/>
      <c r="N43" s="157"/>
      <c r="O43" s="157"/>
      <c r="P43" s="157"/>
      <c r="Q43" s="157"/>
      <c r="R43" s="1109"/>
      <c r="S43" s="2"/>
    </row>
    <row r="44" spans="1:19" ht="12" customHeight="1" x14ac:dyDescent="0.2">
      <c r="A44" s="2"/>
      <c r="B44" s="221"/>
      <c r="C44" s="472"/>
      <c r="D44" s="717" t="s">
        <v>559</v>
      </c>
      <c r="E44" s="157">
        <v>1898</v>
      </c>
      <c r="F44" s="157">
        <v>1267</v>
      </c>
      <c r="G44" s="157">
        <v>1650</v>
      </c>
      <c r="H44" s="157">
        <v>1209</v>
      </c>
      <c r="I44" s="157">
        <v>2175</v>
      </c>
      <c r="J44" s="157">
        <v>1930</v>
      </c>
      <c r="K44" s="157">
        <v>1816</v>
      </c>
      <c r="L44" s="157">
        <v>2436</v>
      </c>
      <c r="M44" s="157">
        <v>1729</v>
      </c>
      <c r="N44" s="157">
        <v>1770</v>
      </c>
      <c r="O44" s="157">
        <v>1340</v>
      </c>
      <c r="P44" s="157">
        <v>824</v>
      </c>
      <c r="Q44" s="157" t="s">
        <v>385</v>
      </c>
      <c r="R44" s="1109"/>
      <c r="S44" s="2"/>
    </row>
    <row r="45" spans="1:19" ht="12" customHeight="1" x14ac:dyDescent="0.2">
      <c r="A45" s="2"/>
      <c r="B45" s="221"/>
      <c r="C45" s="472"/>
      <c r="D45" s="717" t="s">
        <v>560</v>
      </c>
      <c r="E45" s="157">
        <v>332</v>
      </c>
      <c r="F45" s="157">
        <v>223</v>
      </c>
      <c r="G45" s="157">
        <v>606</v>
      </c>
      <c r="H45" s="157">
        <v>643</v>
      </c>
      <c r="I45" s="157">
        <v>620</v>
      </c>
      <c r="J45" s="157">
        <v>254</v>
      </c>
      <c r="K45" s="157">
        <v>380</v>
      </c>
      <c r="L45" s="157">
        <v>276</v>
      </c>
      <c r="M45" s="157">
        <v>213</v>
      </c>
      <c r="N45" s="157">
        <v>1176</v>
      </c>
      <c r="O45" s="157">
        <v>742</v>
      </c>
      <c r="P45" s="157">
        <v>795</v>
      </c>
      <c r="Q45" s="157" t="s">
        <v>385</v>
      </c>
      <c r="R45" s="1109"/>
      <c r="S45" s="2"/>
    </row>
    <row r="46" spans="1:19" ht="12" customHeight="1" x14ac:dyDescent="0.2">
      <c r="A46" s="2"/>
      <c r="B46" s="221"/>
      <c r="C46" s="472"/>
      <c r="D46" s="717" t="s">
        <v>561</v>
      </c>
      <c r="E46" s="157">
        <v>502</v>
      </c>
      <c r="F46" s="157">
        <v>1195</v>
      </c>
      <c r="G46" s="157">
        <v>971</v>
      </c>
      <c r="H46" s="157">
        <v>739</v>
      </c>
      <c r="I46" s="157">
        <v>1228</v>
      </c>
      <c r="J46" s="157">
        <v>1047</v>
      </c>
      <c r="K46" s="157">
        <v>774</v>
      </c>
      <c r="L46" s="157">
        <v>748</v>
      </c>
      <c r="M46" s="157">
        <v>807</v>
      </c>
      <c r="N46" s="157">
        <v>1087</v>
      </c>
      <c r="O46" s="157">
        <v>714</v>
      </c>
      <c r="P46" s="157">
        <v>494</v>
      </c>
      <c r="Q46" s="157" t="s">
        <v>385</v>
      </c>
      <c r="R46" s="1109"/>
      <c r="S46" s="2"/>
    </row>
    <row r="47" spans="1:19" ht="12" customHeight="1" x14ac:dyDescent="0.2">
      <c r="A47" s="2"/>
      <c r="B47" s="221"/>
      <c r="C47" s="472"/>
      <c r="D47" s="717" t="s">
        <v>562</v>
      </c>
      <c r="E47" s="157">
        <v>858</v>
      </c>
      <c r="F47" s="157">
        <v>1465</v>
      </c>
      <c r="G47" s="157">
        <v>1559</v>
      </c>
      <c r="H47" s="157">
        <v>1237</v>
      </c>
      <c r="I47" s="157">
        <v>1735</v>
      </c>
      <c r="J47" s="157">
        <v>1299</v>
      </c>
      <c r="K47" s="157">
        <v>809</v>
      </c>
      <c r="L47" s="157">
        <v>678</v>
      </c>
      <c r="M47" s="157">
        <v>956</v>
      </c>
      <c r="N47" s="157">
        <v>1062</v>
      </c>
      <c r="O47" s="157">
        <v>614</v>
      </c>
      <c r="P47" s="157">
        <v>415</v>
      </c>
      <c r="Q47" s="157" t="s">
        <v>385</v>
      </c>
      <c r="R47" s="1109"/>
      <c r="S47" s="2"/>
    </row>
    <row r="48" spans="1:19" ht="12" customHeight="1" x14ac:dyDescent="0.2">
      <c r="A48" s="2"/>
      <c r="B48" s="221"/>
      <c r="C48" s="472"/>
      <c r="D48" s="717" t="s">
        <v>563</v>
      </c>
      <c r="E48" s="157">
        <v>211</v>
      </c>
      <c r="F48" s="157">
        <v>211</v>
      </c>
      <c r="G48" s="157">
        <v>510</v>
      </c>
      <c r="H48" s="157">
        <v>166</v>
      </c>
      <c r="I48" s="157">
        <v>228</v>
      </c>
      <c r="J48" s="157">
        <v>134</v>
      </c>
      <c r="K48" s="157">
        <v>329</v>
      </c>
      <c r="L48" s="157">
        <v>300</v>
      </c>
      <c r="M48" s="157">
        <v>363</v>
      </c>
      <c r="N48" s="157">
        <v>572</v>
      </c>
      <c r="O48" s="157">
        <v>411</v>
      </c>
      <c r="P48" s="157">
        <v>301</v>
      </c>
      <c r="Q48" s="157" t="s">
        <v>385</v>
      </c>
      <c r="R48" s="1109"/>
      <c r="S48" s="2"/>
    </row>
    <row r="49" spans="1:22" ht="15" customHeight="1" x14ac:dyDescent="0.2">
      <c r="A49" s="2"/>
      <c r="B49" s="221"/>
      <c r="C49" s="1560" t="s">
        <v>218</v>
      </c>
      <c r="D49" s="1560"/>
      <c r="E49" s="470">
        <v>18.865324505091923</v>
      </c>
      <c r="F49" s="470">
        <v>31.997087864585705</v>
      </c>
      <c r="G49" s="470">
        <v>31.253933291378228</v>
      </c>
      <c r="H49" s="470">
        <v>29.112077653423857</v>
      </c>
      <c r="I49" s="470">
        <v>39.184816285314298</v>
      </c>
      <c r="J49" s="470">
        <v>33.199048682230739</v>
      </c>
      <c r="K49" s="470">
        <v>26.483681236304925</v>
      </c>
      <c r="L49" s="470">
        <v>24.518734153441638</v>
      </c>
      <c r="M49" s="470">
        <v>20.35593594511522</v>
      </c>
      <c r="N49" s="470">
        <v>28.05175463092246</v>
      </c>
      <c r="O49" s="470">
        <v>17.989241262921034</v>
      </c>
      <c r="P49" s="470">
        <v>17.059527589828768</v>
      </c>
      <c r="Q49" s="470">
        <f>+Q31/Q8*100</f>
        <v>23.979803444234062</v>
      </c>
      <c r="R49" s="1109"/>
      <c r="S49" s="2"/>
    </row>
    <row r="50" spans="1:22" ht="11.25" customHeight="1" thickBot="1" x14ac:dyDescent="0.25">
      <c r="A50" s="2"/>
      <c r="B50" s="221"/>
      <c r="C50" s="555"/>
      <c r="D50" s="1109"/>
      <c r="E50" s="709"/>
      <c r="F50" s="709"/>
      <c r="G50" s="709"/>
      <c r="H50" s="709"/>
      <c r="I50" s="709"/>
      <c r="J50" s="709"/>
      <c r="K50" s="709"/>
      <c r="L50" s="709"/>
      <c r="M50" s="709"/>
      <c r="N50" s="709"/>
      <c r="O50" s="709"/>
      <c r="P50" s="534"/>
      <c r="Q50" s="534"/>
      <c r="R50" s="1109"/>
      <c r="S50" s="2"/>
    </row>
    <row r="51" spans="1:22" s="7" customFormat="1" ht="13.5" customHeight="1" thickBot="1" x14ac:dyDescent="0.25">
      <c r="A51" s="6"/>
      <c r="B51" s="220"/>
      <c r="C51" s="1114" t="s">
        <v>219</v>
      </c>
      <c r="D51" s="536"/>
      <c r="E51" s="536"/>
      <c r="F51" s="536"/>
      <c r="G51" s="536"/>
      <c r="H51" s="536"/>
      <c r="I51" s="536"/>
      <c r="J51" s="536"/>
      <c r="K51" s="536"/>
      <c r="L51" s="536"/>
      <c r="M51" s="536"/>
      <c r="N51" s="536"/>
      <c r="O51" s="536"/>
      <c r="P51" s="536"/>
      <c r="Q51" s="537"/>
      <c r="R51" s="1109"/>
      <c r="S51" s="6"/>
    </row>
    <row r="52" spans="1:22" ht="9.75" customHeight="1" x14ac:dyDescent="0.2">
      <c r="A52" s="2"/>
      <c r="B52" s="221"/>
      <c r="C52" s="606" t="s">
        <v>78</v>
      </c>
      <c r="D52" s="556"/>
      <c r="E52" s="551"/>
      <c r="F52" s="551"/>
      <c r="G52" s="551"/>
      <c r="H52" s="551"/>
      <c r="I52" s="551"/>
      <c r="J52" s="551"/>
      <c r="K52" s="551"/>
      <c r="L52" s="551"/>
      <c r="M52" s="551"/>
      <c r="N52" s="551"/>
      <c r="O52" s="551"/>
      <c r="P52" s="554"/>
      <c r="Q52" s="554"/>
      <c r="R52" s="1109"/>
      <c r="S52" s="2"/>
    </row>
    <row r="53" spans="1:22" ht="15" customHeight="1" x14ac:dyDescent="0.2">
      <c r="A53" s="2"/>
      <c r="B53" s="221"/>
      <c r="C53" s="1560" t="s">
        <v>68</v>
      </c>
      <c r="D53" s="1560"/>
      <c r="E53" s="538">
        <v>6863</v>
      </c>
      <c r="F53" s="538">
        <v>6209</v>
      </c>
      <c r="G53" s="538">
        <v>9180</v>
      </c>
      <c r="H53" s="538">
        <v>7817</v>
      </c>
      <c r="I53" s="538">
        <v>8829</v>
      </c>
      <c r="J53" s="538">
        <v>8083</v>
      </c>
      <c r="K53" s="538">
        <v>6946</v>
      </c>
      <c r="L53" s="538">
        <v>7019</v>
      </c>
      <c r="M53" s="538">
        <v>7960</v>
      </c>
      <c r="N53" s="538">
        <v>7718</v>
      </c>
      <c r="O53" s="538">
        <v>7407</v>
      </c>
      <c r="P53" s="538">
        <v>5263</v>
      </c>
      <c r="Q53" s="538">
        <v>7928</v>
      </c>
      <c r="R53" s="1109"/>
      <c r="S53" s="2"/>
    </row>
    <row r="54" spans="1:22" ht="11.25" customHeight="1" x14ac:dyDescent="0.2">
      <c r="A54" s="2"/>
      <c r="B54" s="221"/>
      <c r="C54" s="472"/>
      <c r="D54" s="93" t="s">
        <v>335</v>
      </c>
      <c r="E54" s="176">
        <v>362</v>
      </c>
      <c r="F54" s="176">
        <v>235</v>
      </c>
      <c r="G54" s="176">
        <v>450</v>
      </c>
      <c r="H54" s="157">
        <v>761</v>
      </c>
      <c r="I54" s="157">
        <v>915</v>
      </c>
      <c r="J54" s="157">
        <v>241</v>
      </c>
      <c r="K54" s="157">
        <v>196</v>
      </c>
      <c r="L54" s="157">
        <v>287</v>
      </c>
      <c r="M54" s="157">
        <v>203</v>
      </c>
      <c r="N54" s="157">
        <v>243</v>
      </c>
      <c r="O54" s="157">
        <v>626</v>
      </c>
      <c r="P54" s="157">
        <v>193</v>
      </c>
      <c r="Q54" s="157" t="s">
        <v>385</v>
      </c>
      <c r="R54" s="1109"/>
      <c r="S54" s="2"/>
    </row>
    <row r="55" spans="1:22" ht="11.25" customHeight="1" x14ac:dyDescent="0.2">
      <c r="A55" s="2"/>
      <c r="B55" s="221"/>
      <c r="C55" s="472"/>
      <c r="D55" s="93" t="s">
        <v>215</v>
      </c>
      <c r="E55" s="176">
        <v>1621</v>
      </c>
      <c r="F55" s="176">
        <v>1683</v>
      </c>
      <c r="G55" s="176">
        <v>2488</v>
      </c>
      <c r="H55" s="157">
        <v>1609</v>
      </c>
      <c r="I55" s="157">
        <v>2035</v>
      </c>
      <c r="J55" s="157">
        <v>1935</v>
      </c>
      <c r="K55" s="157">
        <v>1815</v>
      </c>
      <c r="L55" s="157">
        <v>1340</v>
      </c>
      <c r="M55" s="157">
        <v>2136</v>
      </c>
      <c r="N55" s="157">
        <v>2314</v>
      </c>
      <c r="O55" s="157">
        <v>2095</v>
      </c>
      <c r="P55" s="157">
        <v>1327</v>
      </c>
      <c r="Q55" s="157" t="s">
        <v>385</v>
      </c>
      <c r="R55" s="1109"/>
      <c r="S55" s="2"/>
    </row>
    <row r="56" spans="1:22" ht="11.25" customHeight="1" x14ac:dyDescent="0.2">
      <c r="A56" s="2"/>
      <c r="B56" s="221"/>
      <c r="C56" s="472"/>
      <c r="D56" s="93" t="s">
        <v>163</v>
      </c>
      <c r="E56" s="176">
        <v>4880</v>
      </c>
      <c r="F56" s="176">
        <v>4291</v>
      </c>
      <c r="G56" s="176">
        <v>6242</v>
      </c>
      <c r="H56" s="157">
        <v>5445</v>
      </c>
      <c r="I56" s="157">
        <v>5876</v>
      </c>
      <c r="J56" s="157">
        <v>5906</v>
      </c>
      <c r="K56" s="157">
        <v>4934</v>
      </c>
      <c r="L56" s="157">
        <v>5392</v>
      </c>
      <c r="M56" s="157">
        <v>5621</v>
      </c>
      <c r="N56" s="157">
        <v>5161</v>
      </c>
      <c r="O56" s="157">
        <v>4684</v>
      </c>
      <c r="P56" s="157">
        <v>3743</v>
      </c>
      <c r="Q56" s="157" t="s">
        <v>385</v>
      </c>
      <c r="R56" s="1109"/>
      <c r="S56" s="2"/>
    </row>
    <row r="57" spans="1:22" ht="11.25" customHeight="1" x14ac:dyDescent="0.2">
      <c r="A57" s="2"/>
      <c r="B57" s="221"/>
      <c r="C57" s="472"/>
      <c r="D57" s="93" t="s">
        <v>216</v>
      </c>
      <c r="E57" s="765">
        <v>0</v>
      </c>
      <c r="F57" s="765">
        <v>0</v>
      </c>
      <c r="G57" s="765">
        <v>0</v>
      </c>
      <c r="H57" s="765">
        <v>2</v>
      </c>
      <c r="I57" s="765">
        <v>3</v>
      </c>
      <c r="J57" s="765">
        <v>1</v>
      </c>
      <c r="K57" s="765">
        <v>1</v>
      </c>
      <c r="L57" s="765">
        <v>0</v>
      </c>
      <c r="M57" s="765">
        <v>0</v>
      </c>
      <c r="N57" s="765">
        <v>0</v>
      </c>
      <c r="O57" s="765">
        <v>2</v>
      </c>
      <c r="P57" s="765">
        <v>0</v>
      </c>
      <c r="Q57" s="765" t="s">
        <v>385</v>
      </c>
      <c r="R57" s="1109"/>
      <c r="S57" s="2"/>
      <c r="V57" s="533"/>
    </row>
    <row r="58" spans="1:22" ht="12.75" hidden="1" customHeight="1" x14ac:dyDescent="0.2">
      <c r="A58" s="2"/>
      <c r="B58" s="221"/>
      <c r="C58" s="472"/>
      <c r="D58" s="200" t="s">
        <v>187</v>
      </c>
      <c r="E58" s="157">
        <v>1669</v>
      </c>
      <c r="F58" s="157">
        <v>1918</v>
      </c>
      <c r="G58" s="157">
        <v>2306</v>
      </c>
      <c r="H58" s="157">
        <v>1606</v>
      </c>
      <c r="I58" s="157">
        <v>2487</v>
      </c>
      <c r="J58" s="157">
        <v>2409</v>
      </c>
      <c r="K58" s="157">
        <v>1883</v>
      </c>
      <c r="L58" s="157">
        <v>1569</v>
      </c>
      <c r="M58" s="157">
        <v>2421</v>
      </c>
      <c r="N58" s="157">
        <v>2270</v>
      </c>
      <c r="O58" s="157">
        <v>2594</v>
      </c>
      <c r="P58" s="157">
        <v>1638</v>
      </c>
      <c r="Q58" s="157">
        <v>2409</v>
      </c>
      <c r="R58" s="1109"/>
      <c r="S58" s="2"/>
    </row>
    <row r="59" spans="1:22" ht="12.75" hidden="1" customHeight="1" x14ac:dyDescent="0.2">
      <c r="A59" s="2"/>
      <c r="B59" s="221"/>
      <c r="C59" s="472"/>
      <c r="D59" s="200" t="s">
        <v>188</v>
      </c>
      <c r="E59" s="157">
        <v>2900</v>
      </c>
      <c r="F59" s="157">
        <v>2024</v>
      </c>
      <c r="G59" s="157">
        <v>3124</v>
      </c>
      <c r="H59" s="157">
        <v>2499</v>
      </c>
      <c r="I59" s="157">
        <v>3076</v>
      </c>
      <c r="J59" s="157">
        <v>2828</v>
      </c>
      <c r="K59" s="157">
        <v>2522</v>
      </c>
      <c r="L59" s="157">
        <v>3054</v>
      </c>
      <c r="M59" s="157">
        <v>3073</v>
      </c>
      <c r="N59" s="157">
        <v>2623</v>
      </c>
      <c r="O59" s="157">
        <v>2064</v>
      </c>
      <c r="P59" s="157">
        <v>1716</v>
      </c>
      <c r="Q59" s="157" t="s">
        <v>385</v>
      </c>
      <c r="R59" s="1109"/>
      <c r="S59" s="2"/>
    </row>
    <row r="60" spans="1:22" ht="12.75" hidden="1" customHeight="1" x14ac:dyDescent="0.2">
      <c r="A60" s="2"/>
      <c r="B60" s="221"/>
      <c r="C60" s="472"/>
      <c r="D60" s="200" t="s">
        <v>59</v>
      </c>
      <c r="E60" s="157">
        <v>938</v>
      </c>
      <c r="F60" s="157">
        <v>723</v>
      </c>
      <c r="G60" s="157">
        <v>1340</v>
      </c>
      <c r="H60" s="157">
        <v>930</v>
      </c>
      <c r="I60" s="157">
        <v>998</v>
      </c>
      <c r="J60" s="157">
        <v>1015</v>
      </c>
      <c r="K60" s="157">
        <v>1031</v>
      </c>
      <c r="L60" s="157">
        <v>949</v>
      </c>
      <c r="M60" s="157">
        <v>1190</v>
      </c>
      <c r="N60" s="157">
        <v>1347</v>
      </c>
      <c r="O60" s="157">
        <v>1129</v>
      </c>
      <c r="P60" s="157">
        <v>1069</v>
      </c>
      <c r="Q60" s="157" t="s">
        <v>385</v>
      </c>
      <c r="R60" s="1109"/>
      <c r="S60" s="2"/>
    </row>
    <row r="61" spans="1:22" ht="12.75" hidden="1" customHeight="1" x14ac:dyDescent="0.2">
      <c r="A61" s="2"/>
      <c r="B61" s="221"/>
      <c r="C61" s="472"/>
      <c r="D61" s="200" t="s">
        <v>190</v>
      </c>
      <c r="E61" s="157">
        <v>862</v>
      </c>
      <c r="F61" s="157">
        <v>720</v>
      </c>
      <c r="G61" s="157">
        <v>1040</v>
      </c>
      <c r="H61" s="157">
        <v>1291</v>
      </c>
      <c r="I61" s="157">
        <v>1022</v>
      </c>
      <c r="J61" s="157">
        <v>904</v>
      </c>
      <c r="K61" s="157">
        <v>907</v>
      </c>
      <c r="L61" s="157">
        <v>868</v>
      </c>
      <c r="M61" s="157">
        <v>793</v>
      </c>
      <c r="N61" s="157">
        <v>920</v>
      </c>
      <c r="O61" s="157">
        <v>1056</v>
      </c>
      <c r="P61" s="157">
        <v>421</v>
      </c>
      <c r="Q61" s="157" t="s">
        <v>385</v>
      </c>
      <c r="R61" s="1109"/>
      <c r="S61" s="2"/>
    </row>
    <row r="62" spans="1:22" ht="12.75" hidden="1" customHeight="1" x14ac:dyDescent="0.2">
      <c r="A62" s="2"/>
      <c r="B62" s="221"/>
      <c r="C62" s="472"/>
      <c r="D62" s="200" t="s">
        <v>191</v>
      </c>
      <c r="E62" s="157">
        <v>273</v>
      </c>
      <c r="F62" s="157">
        <v>562</v>
      </c>
      <c r="G62" s="157">
        <v>1080</v>
      </c>
      <c r="H62" s="157">
        <v>1274</v>
      </c>
      <c r="I62" s="157">
        <v>942</v>
      </c>
      <c r="J62" s="157">
        <v>555</v>
      </c>
      <c r="K62" s="157">
        <v>301</v>
      </c>
      <c r="L62" s="157">
        <v>303</v>
      </c>
      <c r="M62" s="157">
        <v>256</v>
      </c>
      <c r="N62" s="157">
        <v>269</v>
      </c>
      <c r="O62" s="157">
        <v>296</v>
      </c>
      <c r="P62" s="157">
        <v>217</v>
      </c>
      <c r="Q62" s="157">
        <v>256</v>
      </c>
      <c r="R62" s="1109"/>
      <c r="S62" s="2"/>
    </row>
    <row r="63" spans="1:22" ht="12.75" hidden="1" customHeight="1" x14ac:dyDescent="0.2">
      <c r="A63" s="2"/>
      <c r="B63" s="221"/>
      <c r="C63" s="472"/>
      <c r="D63" s="200" t="s">
        <v>130</v>
      </c>
      <c r="E63" s="157">
        <v>122</v>
      </c>
      <c r="F63" s="157">
        <v>110</v>
      </c>
      <c r="G63" s="157">
        <v>167</v>
      </c>
      <c r="H63" s="157">
        <v>115</v>
      </c>
      <c r="I63" s="157">
        <v>168</v>
      </c>
      <c r="J63" s="157">
        <v>186</v>
      </c>
      <c r="K63" s="157">
        <v>183</v>
      </c>
      <c r="L63" s="157">
        <v>158</v>
      </c>
      <c r="M63" s="157">
        <v>111</v>
      </c>
      <c r="N63" s="157">
        <v>127</v>
      </c>
      <c r="O63" s="157">
        <v>103</v>
      </c>
      <c r="P63" s="157">
        <v>71</v>
      </c>
      <c r="Q63" s="157">
        <v>153</v>
      </c>
      <c r="R63" s="1109"/>
      <c r="S63" s="2"/>
    </row>
    <row r="64" spans="1:22" ht="12.75" hidden="1" customHeight="1" x14ac:dyDescent="0.2">
      <c r="A64" s="2"/>
      <c r="B64" s="221"/>
      <c r="C64" s="472"/>
      <c r="D64" s="200" t="s">
        <v>131</v>
      </c>
      <c r="E64" s="157">
        <v>99</v>
      </c>
      <c r="F64" s="157">
        <v>152</v>
      </c>
      <c r="G64" s="157">
        <v>123</v>
      </c>
      <c r="H64" s="157">
        <v>102</v>
      </c>
      <c r="I64" s="157">
        <v>136</v>
      </c>
      <c r="J64" s="157">
        <v>186</v>
      </c>
      <c r="K64" s="157">
        <v>119</v>
      </c>
      <c r="L64" s="157">
        <v>118</v>
      </c>
      <c r="M64" s="157">
        <v>116</v>
      </c>
      <c r="N64" s="157">
        <v>162</v>
      </c>
      <c r="O64" s="157">
        <v>165</v>
      </c>
      <c r="P64" s="157">
        <v>131</v>
      </c>
      <c r="Q64" s="157">
        <v>142</v>
      </c>
      <c r="R64" s="1109"/>
      <c r="S64" s="2"/>
    </row>
    <row r="65" spans="1:19" ht="15" customHeight="1" x14ac:dyDescent="0.2">
      <c r="A65" s="2"/>
      <c r="B65" s="221"/>
      <c r="C65" s="1560" t="s">
        <v>220</v>
      </c>
      <c r="D65" s="1560"/>
      <c r="E65" s="470">
        <v>61.134865490824872</v>
      </c>
      <c r="F65" s="470">
        <v>44.148179749715588</v>
      </c>
      <c r="G65" s="470">
        <v>57.764913163856022</v>
      </c>
      <c r="H65" s="470">
        <v>71.212535301084088</v>
      </c>
      <c r="I65" s="470">
        <v>51.710202647299987</v>
      </c>
      <c r="J65" s="470">
        <v>59.086257309941523</v>
      </c>
      <c r="K65" s="470">
        <v>60.494687336700927</v>
      </c>
      <c r="L65" s="470">
        <v>67.206051321332822</v>
      </c>
      <c r="M65" s="470">
        <v>66.405272378409947</v>
      </c>
      <c r="N65" s="470">
        <v>51.22113087337403</v>
      </c>
      <c r="O65" s="470">
        <v>72.383465259454709</v>
      </c>
      <c r="P65" s="470">
        <v>75.357961053837343</v>
      </c>
      <c r="Q65" s="470">
        <f>+Q53/Q31*100</f>
        <v>59.617987667318395</v>
      </c>
      <c r="R65" s="1109"/>
      <c r="S65" s="2"/>
    </row>
    <row r="66" spans="1:19" ht="11.25" customHeight="1" x14ac:dyDescent="0.2">
      <c r="A66" s="2"/>
      <c r="B66" s="221"/>
      <c r="C66" s="472"/>
      <c r="D66" s="461" t="s">
        <v>187</v>
      </c>
      <c r="E66" s="177">
        <v>55.28320635972176</v>
      </c>
      <c r="F66" s="177">
        <v>44.939081537019682</v>
      </c>
      <c r="G66" s="177">
        <v>57.837973413594177</v>
      </c>
      <c r="H66" s="177">
        <v>71.728450200982579</v>
      </c>
      <c r="I66" s="177">
        <v>47.048808172531217</v>
      </c>
      <c r="J66" s="177">
        <v>60.375939849624061</v>
      </c>
      <c r="K66" s="177">
        <v>59.456899273760655</v>
      </c>
      <c r="L66" s="177">
        <v>66.230476994512458</v>
      </c>
      <c r="M66" s="177">
        <v>70.052083333333343</v>
      </c>
      <c r="N66" s="177">
        <v>52.655996288564133</v>
      </c>
      <c r="O66" s="177">
        <v>90.446304044630395</v>
      </c>
      <c r="P66" s="177">
        <v>93.227091633466131</v>
      </c>
      <c r="Q66" s="177">
        <f>+Q58/Q32*100</f>
        <v>66.528583264291626</v>
      </c>
      <c r="R66" s="1109"/>
      <c r="S66" s="149"/>
    </row>
    <row r="67" spans="1:19" ht="11.25" customHeight="1" x14ac:dyDescent="0.2">
      <c r="A67" s="2"/>
      <c r="B67" s="221"/>
      <c r="C67" s="472"/>
      <c r="D67" s="461" t="s">
        <v>188</v>
      </c>
      <c r="E67" s="177">
        <v>72.103431128791655</v>
      </c>
      <c r="F67" s="177">
        <v>53.02593659942363</v>
      </c>
      <c r="G67" s="177">
        <v>56.025824964131999</v>
      </c>
      <c r="H67" s="177">
        <v>76.72704943199264</v>
      </c>
      <c r="I67" s="177">
        <v>59.65865011636928</v>
      </c>
      <c r="J67" s="177">
        <v>64.936854190585535</v>
      </c>
      <c r="K67" s="177">
        <v>69.20965971459934</v>
      </c>
      <c r="L67" s="177">
        <v>72.940052543587299</v>
      </c>
      <c r="M67" s="177">
        <v>70.320366132723109</v>
      </c>
      <c r="N67" s="177">
        <v>63.757899854156541</v>
      </c>
      <c r="O67" s="177">
        <v>72.167832167832174</v>
      </c>
      <c r="P67" s="177">
        <v>81.019830028328613</v>
      </c>
      <c r="Q67" s="177" t="s">
        <v>385</v>
      </c>
      <c r="R67" s="1109"/>
      <c r="S67" s="149"/>
    </row>
    <row r="68" spans="1:19" ht="11.25" customHeight="1" x14ac:dyDescent="0.2">
      <c r="A68" s="2"/>
      <c r="B68" s="221"/>
      <c r="C68" s="472"/>
      <c r="D68" s="461" t="s">
        <v>59</v>
      </c>
      <c r="E68" s="177">
        <v>60.360360360360367</v>
      </c>
      <c r="F68" s="177">
        <v>32.893539581437672</v>
      </c>
      <c r="G68" s="177">
        <v>60.578661844484628</v>
      </c>
      <c r="H68" s="177">
        <v>68.939955522609338</v>
      </c>
      <c r="I68" s="177">
        <v>40.355843105539826</v>
      </c>
      <c r="J68" s="177">
        <v>50.272412085190687</v>
      </c>
      <c r="K68" s="177">
        <v>53.475103734439834</v>
      </c>
      <c r="L68" s="177">
        <v>65.629322268326419</v>
      </c>
      <c r="M68" s="177">
        <v>64.047362755651235</v>
      </c>
      <c r="N68" s="177">
        <v>49.232456140350877</v>
      </c>
      <c r="O68" s="177">
        <v>60.181236673773988</v>
      </c>
      <c r="P68" s="177">
        <v>86.140209508460913</v>
      </c>
      <c r="Q68" s="177" t="s">
        <v>385</v>
      </c>
      <c r="R68" s="1109"/>
      <c r="S68" s="149"/>
    </row>
    <row r="69" spans="1:19" ht="11.25" customHeight="1" x14ac:dyDescent="0.2">
      <c r="A69" s="2"/>
      <c r="B69" s="221"/>
      <c r="C69" s="472"/>
      <c r="D69" s="461" t="s">
        <v>190</v>
      </c>
      <c r="E69" s="177">
        <v>62.373371924746749</v>
      </c>
      <c r="F69" s="177">
        <v>34.25309229305423</v>
      </c>
      <c r="G69" s="177">
        <v>54.968287526427062</v>
      </c>
      <c r="H69" s="177">
        <v>62.007684918347735</v>
      </c>
      <c r="I69" s="177">
        <v>48.946360153256705</v>
      </c>
      <c r="J69" s="177">
        <v>50.055370985603545</v>
      </c>
      <c r="K69" s="177">
        <v>54.02025014889815</v>
      </c>
      <c r="L69" s="177">
        <v>58.294157152451312</v>
      </c>
      <c r="M69" s="177">
        <v>61.188271604938272</v>
      </c>
      <c r="N69" s="177">
        <v>46.890927624872582</v>
      </c>
      <c r="O69" s="177">
        <v>60.654796094198737</v>
      </c>
      <c r="P69" s="177">
        <v>34.678747940691927</v>
      </c>
      <c r="Q69" s="177" t="s">
        <v>385</v>
      </c>
      <c r="R69" s="1109"/>
      <c r="S69" s="149"/>
    </row>
    <row r="70" spans="1:19" ht="11.25" customHeight="1" x14ac:dyDescent="0.2">
      <c r="A70" s="2"/>
      <c r="B70" s="221"/>
      <c r="C70" s="472"/>
      <c r="D70" s="461" t="s">
        <v>191</v>
      </c>
      <c r="E70" s="177">
        <v>32.971014492753625</v>
      </c>
      <c r="F70" s="177">
        <v>45.395799676898221</v>
      </c>
      <c r="G70" s="177">
        <v>61.962134251290877</v>
      </c>
      <c r="H70" s="177">
        <v>76.700782661047555</v>
      </c>
      <c r="I70" s="177">
        <v>64.653397391901166</v>
      </c>
      <c r="J70" s="177">
        <v>64.988290398126466</v>
      </c>
      <c r="K70" s="177">
        <v>48.863636363636367</v>
      </c>
      <c r="L70" s="177">
        <v>59.645669291338585</v>
      </c>
      <c r="M70" s="177">
        <v>44.444444444444443</v>
      </c>
      <c r="N70" s="177">
        <v>19.132290184921764</v>
      </c>
      <c r="O70" s="177">
        <v>60.040567951318458</v>
      </c>
      <c r="P70" s="177">
        <v>55.784061696658092</v>
      </c>
      <c r="Q70" s="177">
        <f t="shared" ref="Q70:Q72" si="0">+Q62/Q36*100</f>
        <v>31.761786600496279</v>
      </c>
      <c r="R70" s="1109"/>
      <c r="S70" s="149"/>
    </row>
    <row r="71" spans="1:19" ht="11.25" customHeight="1" x14ac:dyDescent="0.2">
      <c r="A71" s="2"/>
      <c r="B71" s="221"/>
      <c r="C71" s="472"/>
      <c r="D71" s="461" t="s">
        <v>130</v>
      </c>
      <c r="E71" s="177">
        <v>56.481481481481474</v>
      </c>
      <c r="F71" s="177">
        <v>65.476190476190482</v>
      </c>
      <c r="G71" s="177">
        <v>69.583333333333329</v>
      </c>
      <c r="H71" s="177">
        <v>71.875</v>
      </c>
      <c r="I71" s="177">
        <v>48.837209302325576</v>
      </c>
      <c r="J71" s="177">
        <v>62.416107382550337</v>
      </c>
      <c r="K71" s="177">
        <v>85.91549295774648</v>
      </c>
      <c r="L71" s="177">
        <v>77.450980392156865</v>
      </c>
      <c r="M71" s="177">
        <v>58.421052631578952</v>
      </c>
      <c r="N71" s="177">
        <v>60.765550239234443</v>
      </c>
      <c r="O71" s="177">
        <v>64.375</v>
      </c>
      <c r="P71" s="177">
        <v>74.73684210526315</v>
      </c>
      <c r="Q71" s="177">
        <f t="shared" si="0"/>
        <v>76.5</v>
      </c>
      <c r="R71" s="1109"/>
      <c r="S71" s="149"/>
    </row>
    <row r="72" spans="1:19" ht="11.25" customHeight="1" x14ac:dyDescent="0.2">
      <c r="A72" s="2"/>
      <c r="B72" s="221"/>
      <c r="C72" s="472"/>
      <c r="D72" s="461" t="s">
        <v>131</v>
      </c>
      <c r="E72" s="177">
        <v>48.292682926829265</v>
      </c>
      <c r="F72" s="177">
        <v>55.677655677655679</v>
      </c>
      <c r="G72" s="177">
        <v>50.826446280991732</v>
      </c>
      <c r="H72" s="177">
        <v>44.541484716157207</v>
      </c>
      <c r="I72" s="177">
        <v>50.370370370370367</v>
      </c>
      <c r="J72" s="177">
        <v>51.955307262569825</v>
      </c>
      <c r="K72" s="177">
        <v>50.638297872340424</v>
      </c>
      <c r="L72" s="177">
        <v>48.962655601659748</v>
      </c>
      <c r="M72" s="177">
        <v>48.132780082987551</v>
      </c>
      <c r="N72" s="177">
        <v>49.090909090909093</v>
      </c>
      <c r="O72" s="177">
        <v>70.212765957446805</v>
      </c>
      <c r="P72" s="177">
        <v>77.058823529411768</v>
      </c>
      <c r="Q72" s="177">
        <f t="shared" si="0"/>
        <v>48.299319727891152</v>
      </c>
      <c r="R72" s="1109"/>
      <c r="S72" s="149"/>
    </row>
    <row r="73" spans="1:19" s="533" customFormat="1" ht="20.25" customHeight="1" x14ac:dyDescent="0.2">
      <c r="A73" s="539"/>
      <c r="B73" s="540"/>
      <c r="C73" s="1561" t="s">
        <v>282</v>
      </c>
      <c r="D73" s="1562"/>
      <c r="E73" s="1562"/>
      <c r="F73" s="1562"/>
      <c r="G73" s="1562"/>
      <c r="H73" s="1562"/>
      <c r="I73" s="1562"/>
      <c r="J73" s="1562"/>
      <c r="K73" s="1562"/>
      <c r="L73" s="1562"/>
      <c r="M73" s="1562"/>
      <c r="N73" s="1562"/>
      <c r="O73" s="1562"/>
      <c r="P73" s="1562"/>
      <c r="Q73" s="1562"/>
      <c r="R73" s="542"/>
      <c r="S73" s="149"/>
    </row>
    <row r="74" spans="1:19" s="533" customFormat="1" ht="12.75" customHeight="1" x14ac:dyDescent="0.2">
      <c r="A74" s="539"/>
      <c r="B74" s="540"/>
      <c r="C74" s="1562" t="s">
        <v>387</v>
      </c>
      <c r="D74" s="1562"/>
      <c r="E74" s="1562"/>
      <c r="F74" s="1562"/>
      <c r="G74" s="1562"/>
      <c r="H74" s="1562"/>
      <c r="I74" s="1562"/>
      <c r="J74" s="1562"/>
      <c r="K74" s="1562"/>
      <c r="L74" s="1562"/>
      <c r="M74" s="1562"/>
      <c r="N74" s="1562"/>
      <c r="O74" s="1562"/>
      <c r="P74" s="1562"/>
      <c r="Q74" s="1562"/>
      <c r="R74" s="542"/>
      <c r="S74" s="539"/>
    </row>
    <row r="75" spans="1:19" ht="13.5" customHeight="1" x14ac:dyDescent="0.2">
      <c r="A75" s="2"/>
      <c r="B75" s="221"/>
      <c r="C75" s="42" t="s">
        <v>424</v>
      </c>
      <c r="D75" s="4"/>
      <c r="E75" s="1"/>
      <c r="F75" s="1"/>
      <c r="G75" s="4"/>
      <c r="H75" s="1"/>
      <c r="I75" s="857"/>
      <c r="J75" s="551"/>
      <c r="K75" s="1"/>
      <c r="L75" s="4"/>
      <c r="M75" s="4"/>
      <c r="N75" s="4"/>
      <c r="O75" s="4"/>
      <c r="P75" s="4"/>
      <c r="Q75" s="4"/>
      <c r="R75" s="1109"/>
      <c r="S75" s="2"/>
    </row>
    <row r="76" spans="1:19" ht="13.5" customHeight="1" x14ac:dyDescent="0.2">
      <c r="A76" s="2"/>
      <c r="B76" s="215">
        <v>10</v>
      </c>
      <c r="C76" s="1474">
        <v>43132</v>
      </c>
      <c r="D76" s="1474"/>
      <c r="E76" s="557"/>
      <c r="F76" s="557"/>
      <c r="G76" s="557"/>
      <c r="H76" s="557"/>
      <c r="I76" s="557"/>
      <c r="J76" s="149"/>
      <c r="K76" s="149"/>
      <c r="L76" s="607"/>
      <c r="M76" s="178"/>
      <c r="N76" s="178"/>
      <c r="O76" s="178"/>
      <c r="P76" s="607"/>
      <c r="Q76" s="1"/>
      <c r="R76" s="4"/>
      <c r="S76" s="2"/>
    </row>
  </sheetData>
  <mergeCells count="16">
    <mergeCell ref="C23:D23"/>
    <mergeCell ref="C31:D31"/>
    <mergeCell ref="C49:D49"/>
    <mergeCell ref="D1:R1"/>
    <mergeCell ref="B2:D2"/>
    <mergeCell ref="C5:D6"/>
    <mergeCell ref="E5:N5"/>
    <mergeCell ref="C8:D8"/>
    <mergeCell ref="C16:D16"/>
    <mergeCell ref="C22:D22"/>
    <mergeCell ref="E6:P6"/>
    <mergeCell ref="C53:D53"/>
    <mergeCell ref="C65:D65"/>
    <mergeCell ref="C73:Q73"/>
    <mergeCell ref="C74:Q74"/>
    <mergeCell ref="C76:D76"/>
  </mergeCells>
  <conditionalFormatting sqref="Q7">
    <cfRule type="cellIs" dxfId="17" priority="2"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567" t="s">
        <v>311</v>
      </c>
      <c r="C1" s="1568"/>
      <c r="D1" s="1568"/>
      <c r="E1" s="1568"/>
      <c r="F1" s="1568"/>
      <c r="G1" s="1568"/>
      <c r="H1" s="1568"/>
      <c r="I1" s="436"/>
      <c r="J1" s="436"/>
      <c r="K1" s="436"/>
      <c r="L1" s="436"/>
      <c r="M1" s="436"/>
      <c r="N1" s="436"/>
      <c r="O1" s="436"/>
      <c r="P1" s="436"/>
      <c r="Q1" s="413"/>
      <c r="R1" s="413"/>
      <c r="S1" s="403"/>
    </row>
    <row r="2" spans="1:24" ht="6" customHeight="1" x14ac:dyDescent="0.2">
      <c r="A2" s="403"/>
      <c r="B2" s="1112"/>
      <c r="C2" s="1111"/>
      <c r="D2" s="1111"/>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36"/>
      <c r="W4" s="736"/>
      <c r="X4" s="736"/>
    </row>
    <row r="5" spans="1:24" ht="4.5" customHeight="1" x14ac:dyDescent="0.2">
      <c r="A5" s="403"/>
      <c r="B5" s="413"/>
      <c r="C5" s="1569" t="s">
        <v>78</v>
      </c>
      <c r="D5" s="1569"/>
      <c r="E5" s="523"/>
      <c r="F5" s="523"/>
      <c r="G5" s="523"/>
      <c r="H5" s="523"/>
      <c r="I5" s="523"/>
      <c r="J5" s="523"/>
      <c r="K5" s="523"/>
      <c r="L5" s="523"/>
      <c r="M5" s="523"/>
      <c r="N5" s="523"/>
      <c r="O5" s="523"/>
      <c r="P5" s="523"/>
      <c r="Q5" s="523"/>
      <c r="R5" s="608"/>
      <c r="S5" s="403"/>
      <c r="T5" s="430"/>
      <c r="U5" s="430"/>
      <c r="V5" s="430"/>
      <c r="W5" s="430"/>
      <c r="X5" s="430"/>
    </row>
    <row r="6" spans="1:24" ht="13.5" customHeight="1" x14ac:dyDescent="0.2">
      <c r="A6" s="403"/>
      <c r="B6" s="413"/>
      <c r="C6" s="1569"/>
      <c r="D6" s="1569"/>
      <c r="E6" s="1571" t="s">
        <v>567</v>
      </c>
      <c r="F6" s="1571"/>
      <c r="G6" s="1571"/>
      <c r="H6" s="1571"/>
      <c r="I6" s="1571"/>
      <c r="J6" s="1571"/>
      <c r="K6" s="1571"/>
      <c r="L6" s="1571"/>
      <c r="M6" s="1571"/>
      <c r="N6" s="1571"/>
      <c r="O6" s="1571"/>
      <c r="P6" s="1571"/>
      <c r="Q6" s="1223">
        <v>2018</v>
      </c>
      <c r="R6" s="608"/>
      <c r="S6" s="403"/>
      <c r="T6" s="430"/>
      <c r="U6" s="430"/>
      <c r="V6" s="430"/>
      <c r="W6" s="430"/>
      <c r="X6" s="430"/>
    </row>
    <row r="7" spans="1:24" x14ac:dyDescent="0.2">
      <c r="A7" s="403"/>
      <c r="B7" s="413"/>
      <c r="C7" s="418"/>
      <c r="D7" s="418"/>
      <c r="E7" s="710" t="s">
        <v>93</v>
      </c>
      <c r="F7" s="710" t="s">
        <v>104</v>
      </c>
      <c r="G7" s="710" t="s">
        <v>103</v>
      </c>
      <c r="H7" s="710" t="s">
        <v>102</v>
      </c>
      <c r="I7" s="710" t="s">
        <v>101</v>
      </c>
      <c r="J7" s="710" t="s">
        <v>100</v>
      </c>
      <c r="K7" s="710" t="s">
        <v>99</v>
      </c>
      <c r="L7" s="710" t="s">
        <v>98</v>
      </c>
      <c r="M7" s="710" t="s">
        <v>97</v>
      </c>
      <c r="N7" s="710" t="s">
        <v>96</v>
      </c>
      <c r="O7" s="710" t="s">
        <v>95</v>
      </c>
      <c r="P7" s="710" t="s">
        <v>94</v>
      </c>
      <c r="Q7" s="1358" t="s">
        <v>514</v>
      </c>
      <c r="R7" s="414"/>
      <c r="S7" s="403"/>
      <c r="T7" s="430"/>
      <c r="U7" s="430"/>
      <c r="V7" s="797"/>
      <c r="W7" s="430"/>
      <c r="X7" s="430"/>
    </row>
    <row r="8" spans="1:24" s="615" customFormat="1" ht="22.5" customHeight="1" x14ac:dyDescent="0.2">
      <c r="A8" s="612"/>
      <c r="B8" s="613"/>
      <c r="C8" s="1570" t="s">
        <v>68</v>
      </c>
      <c r="D8" s="1570"/>
      <c r="E8" s="400">
        <v>687504</v>
      </c>
      <c r="F8" s="400">
        <v>675239</v>
      </c>
      <c r="G8" s="400">
        <v>659322</v>
      </c>
      <c r="H8" s="400">
        <v>637858</v>
      </c>
      <c r="I8" s="400">
        <v>617990</v>
      </c>
      <c r="J8" s="400">
        <v>602194</v>
      </c>
      <c r="K8" s="400">
        <v>593387</v>
      </c>
      <c r="L8" s="400">
        <v>586905</v>
      </c>
      <c r="M8" s="400">
        <v>582322</v>
      </c>
      <c r="N8" s="400">
        <v>578580</v>
      </c>
      <c r="O8" s="400">
        <v>583277</v>
      </c>
      <c r="P8" s="400">
        <v>578871</v>
      </c>
      <c r="Q8" s="400">
        <v>587109</v>
      </c>
      <c r="R8" s="614"/>
      <c r="S8" s="612"/>
      <c r="T8" s="430"/>
      <c r="U8" s="430"/>
      <c r="V8" s="798"/>
      <c r="W8" s="430"/>
      <c r="X8" s="430"/>
    </row>
    <row r="9" spans="1:24" s="417" customFormat="1" ht="18.75" customHeight="1" x14ac:dyDescent="0.2">
      <c r="A9" s="415"/>
      <c r="B9" s="416"/>
      <c r="C9" s="422"/>
      <c r="D9" s="456" t="s">
        <v>321</v>
      </c>
      <c r="E9" s="457">
        <v>494730</v>
      </c>
      <c r="F9" s="457">
        <v>487629</v>
      </c>
      <c r="G9" s="457">
        <v>471474</v>
      </c>
      <c r="H9" s="457">
        <v>450961</v>
      </c>
      <c r="I9" s="457">
        <v>432274</v>
      </c>
      <c r="J9" s="457">
        <v>418189</v>
      </c>
      <c r="K9" s="457">
        <v>416275</v>
      </c>
      <c r="L9" s="457">
        <v>418235</v>
      </c>
      <c r="M9" s="457">
        <v>410819</v>
      </c>
      <c r="N9" s="457">
        <v>404564</v>
      </c>
      <c r="O9" s="457">
        <v>404625</v>
      </c>
      <c r="P9" s="457">
        <v>403771</v>
      </c>
      <c r="Q9" s="457">
        <v>415539</v>
      </c>
      <c r="R9" s="442"/>
      <c r="S9" s="415"/>
      <c r="T9" s="736"/>
      <c r="U9" s="799"/>
      <c r="V9" s="798"/>
      <c r="W9" s="736"/>
      <c r="X9" s="736"/>
    </row>
    <row r="10" spans="1:24" s="417" customFormat="1" ht="18.75" customHeight="1" x14ac:dyDescent="0.2">
      <c r="A10" s="415"/>
      <c r="B10" s="416"/>
      <c r="C10" s="422"/>
      <c r="D10" s="456" t="s">
        <v>222</v>
      </c>
      <c r="E10" s="457">
        <v>61234</v>
      </c>
      <c r="F10" s="457">
        <v>60538</v>
      </c>
      <c r="G10" s="457">
        <v>60594</v>
      </c>
      <c r="H10" s="457">
        <v>60395</v>
      </c>
      <c r="I10" s="457">
        <v>59159</v>
      </c>
      <c r="J10" s="457">
        <v>59145</v>
      </c>
      <c r="K10" s="457">
        <v>58976</v>
      </c>
      <c r="L10" s="457">
        <v>58386</v>
      </c>
      <c r="M10" s="457">
        <v>57924</v>
      </c>
      <c r="N10" s="457">
        <v>58011</v>
      </c>
      <c r="O10" s="457">
        <v>58433</v>
      </c>
      <c r="P10" s="457">
        <v>57050</v>
      </c>
      <c r="Q10" s="457">
        <v>56156</v>
      </c>
      <c r="R10" s="442"/>
      <c r="S10" s="415"/>
      <c r="T10" s="736"/>
      <c r="U10" s="736"/>
      <c r="V10" s="798"/>
      <c r="W10" s="736"/>
      <c r="X10" s="736"/>
    </row>
    <row r="11" spans="1:24" s="417" customFormat="1" ht="18.75" customHeight="1" x14ac:dyDescent="0.2">
      <c r="A11" s="415"/>
      <c r="B11" s="416"/>
      <c r="C11" s="422"/>
      <c r="D11" s="456" t="s">
        <v>223</v>
      </c>
      <c r="E11" s="457">
        <v>109991</v>
      </c>
      <c r="F11" s="457">
        <v>106160</v>
      </c>
      <c r="G11" s="457">
        <v>104048</v>
      </c>
      <c r="H11" s="457">
        <v>105336</v>
      </c>
      <c r="I11" s="457">
        <v>103496</v>
      </c>
      <c r="J11" s="457">
        <v>100945</v>
      </c>
      <c r="K11" s="457">
        <v>95648</v>
      </c>
      <c r="L11" s="457">
        <v>87421</v>
      </c>
      <c r="M11" s="457">
        <v>90322</v>
      </c>
      <c r="N11" s="457">
        <v>92542</v>
      </c>
      <c r="O11" s="457">
        <v>95094</v>
      </c>
      <c r="P11" s="457">
        <v>96414</v>
      </c>
      <c r="Q11" s="457">
        <v>91274</v>
      </c>
      <c r="R11" s="442"/>
      <c r="S11" s="415"/>
      <c r="T11" s="736"/>
      <c r="U11" s="736"/>
      <c r="V11" s="798"/>
      <c r="W11" s="736"/>
      <c r="X11" s="736"/>
    </row>
    <row r="12" spans="1:24" s="417" customFormat="1" ht="22.5" customHeight="1" x14ac:dyDescent="0.2">
      <c r="A12" s="415"/>
      <c r="B12" s="416"/>
      <c r="C12" s="422"/>
      <c r="D12" s="458" t="s">
        <v>322</v>
      </c>
      <c r="E12" s="457">
        <v>21549</v>
      </c>
      <c r="F12" s="457">
        <v>20912</v>
      </c>
      <c r="G12" s="457">
        <v>23206</v>
      </c>
      <c r="H12" s="457">
        <v>21166</v>
      </c>
      <c r="I12" s="457">
        <v>23061</v>
      </c>
      <c r="J12" s="457">
        <v>23915</v>
      </c>
      <c r="K12" s="457">
        <v>22488</v>
      </c>
      <c r="L12" s="457">
        <v>22863</v>
      </c>
      <c r="M12" s="457">
        <v>23257</v>
      </c>
      <c r="N12" s="457">
        <v>23463</v>
      </c>
      <c r="O12" s="457">
        <v>25125</v>
      </c>
      <c r="P12" s="457">
        <v>21636</v>
      </c>
      <c r="Q12" s="457">
        <v>24140</v>
      </c>
      <c r="R12" s="442"/>
      <c r="S12" s="415"/>
      <c r="T12" s="736"/>
      <c r="U12" s="736"/>
      <c r="V12" s="798"/>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8"/>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8"/>
      <c r="W14" s="430"/>
      <c r="X14" s="430"/>
    </row>
    <row r="15" spans="1:24" ht="9.75" customHeight="1" x14ac:dyDescent="0.2">
      <c r="A15" s="403"/>
      <c r="B15" s="413"/>
      <c r="C15" s="1569" t="s">
        <v>78</v>
      </c>
      <c r="D15" s="1569"/>
      <c r="E15" s="421"/>
      <c r="F15" s="421"/>
      <c r="G15" s="421"/>
      <c r="H15" s="421"/>
      <c r="I15" s="421"/>
      <c r="J15" s="421"/>
      <c r="K15" s="421"/>
      <c r="L15" s="421"/>
      <c r="M15" s="421"/>
      <c r="N15" s="421"/>
      <c r="O15" s="421"/>
      <c r="P15" s="505"/>
      <c r="Q15" s="505"/>
      <c r="R15" s="414"/>
      <c r="S15" s="403"/>
      <c r="T15" s="430"/>
      <c r="U15" s="430"/>
      <c r="V15" s="798"/>
      <c r="W15" s="430"/>
      <c r="X15" s="430"/>
    </row>
    <row r="16" spans="1:24" s="615" customFormat="1" ht="22.5" customHeight="1" x14ac:dyDescent="0.2">
      <c r="A16" s="612"/>
      <c r="B16" s="613"/>
      <c r="C16" s="1570" t="s">
        <v>68</v>
      </c>
      <c r="D16" s="1570"/>
      <c r="E16" s="400">
        <v>494730</v>
      </c>
      <c r="F16" s="400">
        <v>487629</v>
      </c>
      <c r="G16" s="400">
        <v>471474</v>
      </c>
      <c r="H16" s="400">
        <v>450961</v>
      </c>
      <c r="I16" s="400">
        <v>432274</v>
      </c>
      <c r="J16" s="400">
        <v>418189</v>
      </c>
      <c r="K16" s="400">
        <v>416275</v>
      </c>
      <c r="L16" s="400">
        <v>418235</v>
      </c>
      <c r="M16" s="400">
        <v>410819</v>
      </c>
      <c r="N16" s="400">
        <v>404564</v>
      </c>
      <c r="O16" s="400">
        <v>404625</v>
      </c>
      <c r="P16" s="400">
        <v>403771</v>
      </c>
      <c r="Q16" s="400">
        <f>+Q9</f>
        <v>415539</v>
      </c>
      <c r="R16" s="614"/>
      <c r="S16" s="612"/>
      <c r="T16" s="800"/>
      <c r="U16" s="832"/>
      <c r="V16" s="798"/>
      <c r="W16" s="953"/>
      <c r="X16" s="800"/>
    </row>
    <row r="17" spans="1:24" ht="22.5" customHeight="1" x14ac:dyDescent="0.2">
      <c r="A17" s="403"/>
      <c r="B17" s="413"/>
      <c r="C17" s="571"/>
      <c r="D17" s="461" t="s">
        <v>72</v>
      </c>
      <c r="E17" s="157">
        <v>232152</v>
      </c>
      <c r="F17" s="157">
        <v>228407</v>
      </c>
      <c r="G17" s="157">
        <v>220202</v>
      </c>
      <c r="H17" s="157">
        <v>210502</v>
      </c>
      <c r="I17" s="157">
        <v>200452</v>
      </c>
      <c r="J17" s="157">
        <v>191838</v>
      </c>
      <c r="K17" s="157">
        <v>188674</v>
      </c>
      <c r="L17" s="157">
        <v>187636</v>
      </c>
      <c r="M17" s="157">
        <v>184203</v>
      </c>
      <c r="N17" s="157">
        <v>182481</v>
      </c>
      <c r="O17" s="157">
        <v>183449</v>
      </c>
      <c r="P17" s="157">
        <v>184051</v>
      </c>
      <c r="Q17" s="157">
        <v>188340</v>
      </c>
      <c r="R17" s="414"/>
      <c r="S17" s="403"/>
      <c r="T17" s="430"/>
      <c r="U17" s="430"/>
      <c r="V17" s="954"/>
      <c r="W17" s="918"/>
      <c r="X17" s="430"/>
    </row>
    <row r="18" spans="1:24" ht="15.75" customHeight="1" x14ac:dyDescent="0.2">
      <c r="A18" s="403"/>
      <c r="B18" s="413"/>
      <c r="C18" s="571"/>
      <c r="D18" s="461" t="s">
        <v>71</v>
      </c>
      <c r="E18" s="157">
        <v>262578</v>
      </c>
      <c r="F18" s="157">
        <v>259222</v>
      </c>
      <c r="G18" s="157">
        <v>251272</v>
      </c>
      <c r="H18" s="157">
        <v>240459</v>
      </c>
      <c r="I18" s="157">
        <v>231822</v>
      </c>
      <c r="J18" s="157">
        <v>226351</v>
      </c>
      <c r="K18" s="157">
        <v>227601</v>
      </c>
      <c r="L18" s="157">
        <v>230599</v>
      </c>
      <c r="M18" s="157">
        <v>226616</v>
      </c>
      <c r="N18" s="157">
        <v>222083</v>
      </c>
      <c r="O18" s="157">
        <v>221176</v>
      </c>
      <c r="P18" s="157">
        <v>219720</v>
      </c>
      <c r="Q18" s="157">
        <v>227199</v>
      </c>
      <c r="R18" s="414"/>
      <c r="S18" s="403"/>
      <c r="T18" s="430"/>
      <c r="U18" s="430"/>
      <c r="V18" s="798"/>
      <c r="W18" s="430"/>
      <c r="X18" s="430"/>
    </row>
    <row r="19" spans="1:24" ht="22.5" customHeight="1" x14ac:dyDescent="0.2">
      <c r="A19" s="403"/>
      <c r="B19" s="413"/>
      <c r="C19" s="571"/>
      <c r="D19" s="461" t="s">
        <v>224</v>
      </c>
      <c r="E19" s="157">
        <v>58308</v>
      </c>
      <c r="F19" s="157">
        <v>58237</v>
      </c>
      <c r="G19" s="157">
        <v>55279</v>
      </c>
      <c r="H19" s="157">
        <v>50695</v>
      </c>
      <c r="I19" s="157">
        <v>47335</v>
      </c>
      <c r="J19" s="157">
        <v>44424</v>
      </c>
      <c r="K19" s="157">
        <v>44454</v>
      </c>
      <c r="L19" s="157">
        <v>45943</v>
      </c>
      <c r="M19" s="157">
        <v>47354</v>
      </c>
      <c r="N19" s="157">
        <v>47979</v>
      </c>
      <c r="O19" s="157">
        <v>47699</v>
      </c>
      <c r="P19" s="157">
        <v>44414</v>
      </c>
      <c r="Q19" s="157">
        <v>46843</v>
      </c>
      <c r="R19" s="414"/>
      <c r="S19" s="403"/>
      <c r="T19" s="430"/>
      <c r="U19" s="430"/>
      <c r="V19" s="798"/>
      <c r="W19" s="430"/>
      <c r="X19" s="430"/>
    </row>
    <row r="20" spans="1:24" ht="15.75" customHeight="1" x14ac:dyDescent="0.2">
      <c r="A20" s="403"/>
      <c r="B20" s="413"/>
      <c r="C20" s="571"/>
      <c r="D20" s="461" t="s">
        <v>225</v>
      </c>
      <c r="E20" s="157">
        <v>436422</v>
      </c>
      <c r="F20" s="157">
        <v>429392</v>
      </c>
      <c r="G20" s="157">
        <v>416195</v>
      </c>
      <c r="H20" s="157">
        <v>400266</v>
      </c>
      <c r="I20" s="157">
        <v>384939</v>
      </c>
      <c r="J20" s="157">
        <v>373765</v>
      </c>
      <c r="K20" s="157">
        <v>371821</v>
      </c>
      <c r="L20" s="157">
        <v>372292</v>
      </c>
      <c r="M20" s="157">
        <v>363465</v>
      </c>
      <c r="N20" s="157">
        <v>356585</v>
      </c>
      <c r="O20" s="157">
        <v>356926</v>
      </c>
      <c r="P20" s="157">
        <v>359357</v>
      </c>
      <c r="Q20" s="157">
        <v>368696</v>
      </c>
      <c r="R20" s="414"/>
      <c r="S20" s="403"/>
      <c r="T20" s="798"/>
      <c r="U20" s="918"/>
      <c r="V20" s="798"/>
      <c r="W20" s="430"/>
      <c r="X20" s="430"/>
    </row>
    <row r="21" spans="1:24" ht="22.5" customHeight="1" x14ac:dyDescent="0.2">
      <c r="A21" s="403"/>
      <c r="B21" s="413"/>
      <c r="C21" s="571"/>
      <c r="D21" s="461" t="s">
        <v>214</v>
      </c>
      <c r="E21" s="157">
        <v>52659</v>
      </c>
      <c r="F21" s="157">
        <v>52439</v>
      </c>
      <c r="G21" s="157">
        <v>50910</v>
      </c>
      <c r="H21" s="157">
        <v>47858</v>
      </c>
      <c r="I21" s="157">
        <v>45857</v>
      </c>
      <c r="J21" s="157">
        <v>44426</v>
      </c>
      <c r="K21" s="157">
        <v>45115</v>
      </c>
      <c r="L21" s="157">
        <v>46758</v>
      </c>
      <c r="M21" s="157">
        <v>47446</v>
      </c>
      <c r="N21" s="157">
        <v>47260</v>
      </c>
      <c r="O21" s="157">
        <v>46075</v>
      </c>
      <c r="P21" s="157">
        <v>42902</v>
      </c>
      <c r="Q21" s="157">
        <v>44144</v>
      </c>
      <c r="R21" s="414"/>
      <c r="S21" s="403"/>
      <c r="T21" s="430"/>
      <c r="U21" s="918"/>
      <c r="V21" s="951"/>
      <c r="W21" s="798"/>
      <c r="X21" s="430"/>
    </row>
    <row r="22" spans="1:24" ht="15.75" customHeight="1" x14ac:dyDescent="0.2">
      <c r="A22" s="403"/>
      <c r="B22" s="413"/>
      <c r="C22" s="571"/>
      <c r="D22" s="461" t="s">
        <v>226</v>
      </c>
      <c r="E22" s="157">
        <v>442071</v>
      </c>
      <c r="F22" s="157">
        <v>435190</v>
      </c>
      <c r="G22" s="157">
        <v>420564</v>
      </c>
      <c r="H22" s="157">
        <v>403103</v>
      </c>
      <c r="I22" s="157">
        <v>386417</v>
      </c>
      <c r="J22" s="157">
        <v>373763</v>
      </c>
      <c r="K22" s="157">
        <v>371160</v>
      </c>
      <c r="L22" s="157">
        <v>371477</v>
      </c>
      <c r="M22" s="157">
        <v>363373</v>
      </c>
      <c r="N22" s="157">
        <v>357304</v>
      </c>
      <c r="O22" s="157">
        <v>358550</v>
      </c>
      <c r="P22" s="157">
        <v>360869</v>
      </c>
      <c r="Q22" s="157">
        <v>371395</v>
      </c>
      <c r="R22" s="414"/>
      <c r="S22" s="403"/>
      <c r="T22" s="430"/>
      <c r="U22" s="918"/>
      <c r="V22" s="951"/>
      <c r="W22" s="430"/>
      <c r="X22" s="430"/>
    </row>
    <row r="23" spans="1:24" ht="15" customHeight="1" x14ac:dyDescent="0.2">
      <c r="A23" s="403"/>
      <c r="B23" s="413"/>
      <c r="C23" s="461"/>
      <c r="D23" s="463" t="s">
        <v>325</v>
      </c>
      <c r="E23" s="157">
        <v>19573</v>
      </c>
      <c r="F23" s="157">
        <v>19048</v>
      </c>
      <c r="G23" s="157">
        <v>19269</v>
      </c>
      <c r="H23" s="157">
        <v>17962</v>
      </c>
      <c r="I23" s="157">
        <v>16382</v>
      </c>
      <c r="J23" s="157">
        <v>16004</v>
      </c>
      <c r="K23" s="157">
        <v>16416</v>
      </c>
      <c r="L23" s="157">
        <v>15934</v>
      </c>
      <c r="M23" s="157">
        <v>15852</v>
      </c>
      <c r="N23" s="157">
        <v>16578</v>
      </c>
      <c r="O23" s="157">
        <v>16974</v>
      </c>
      <c r="P23" s="157">
        <v>17030</v>
      </c>
      <c r="Q23" s="157" t="s">
        <v>385</v>
      </c>
      <c r="R23" s="414"/>
      <c r="S23" s="403"/>
      <c r="T23" s="430"/>
      <c r="U23" s="430"/>
      <c r="V23" s="798"/>
      <c r="W23" s="918"/>
      <c r="X23" s="430"/>
    </row>
    <row r="24" spans="1:24" ht="15" customHeight="1" x14ac:dyDescent="0.2">
      <c r="A24" s="403"/>
      <c r="B24" s="413"/>
      <c r="C24" s="200"/>
      <c r="D24" s="94" t="s">
        <v>215</v>
      </c>
      <c r="E24" s="157">
        <v>112752</v>
      </c>
      <c r="F24" s="157">
        <v>110580</v>
      </c>
      <c r="G24" s="157">
        <v>106552</v>
      </c>
      <c r="H24" s="157">
        <v>102708</v>
      </c>
      <c r="I24" s="157">
        <v>98664</v>
      </c>
      <c r="J24" s="157">
        <v>94473</v>
      </c>
      <c r="K24" s="157">
        <v>92870</v>
      </c>
      <c r="L24" s="157">
        <v>92365</v>
      </c>
      <c r="M24" s="157">
        <v>89538</v>
      </c>
      <c r="N24" s="157">
        <v>87430</v>
      </c>
      <c r="O24" s="157">
        <v>85406</v>
      </c>
      <c r="P24" s="157">
        <v>86377</v>
      </c>
      <c r="Q24" s="157" t="s">
        <v>385</v>
      </c>
      <c r="R24" s="414"/>
      <c r="S24" s="403"/>
      <c r="T24" s="430"/>
      <c r="U24" s="430"/>
      <c r="V24" s="798"/>
      <c r="W24" s="430"/>
      <c r="X24" s="430"/>
    </row>
    <row r="25" spans="1:24" ht="15" customHeight="1" x14ac:dyDescent="0.2">
      <c r="A25" s="403"/>
      <c r="B25" s="413"/>
      <c r="C25" s="200"/>
      <c r="D25" s="94" t="s">
        <v>163</v>
      </c>
      <c r="E25" s="157">
        <v>305545</v>
      </c>
      <c r="F25" s="157">
        <v>301386</v>
      </c>
      <c r="G25" s="157">
        <v>290458</v>
      </c>
      <c r="H25" s="157">
        <v>278239</v>
      </c>
      <c r="I25" s="157">
        <v>267072</v>
      </c>
      <c r="J25" s="157">
        <v>258847</v>
      </c>
      <c r="K25" s="157">
        <v>257254</v>
      </c>
      <c r="L25" s="157">
        <v>258581</v>
      </c>
      <c r="M25" s="157">
        <v>253410</v>
      </c>
      <c r="N25" s="157">
        <v>248976</v>
      </c>
      <c r="O25" s="157">
        <v>252090</v>
      </c>
      <c r="P25" s="157">
        <v>253543</v>
      </c>
      <c r="Q25" s="157" t="s">
        <v>385</v>
      </c>
      <c r="R25" s="414"/>
      <c r="S25" s="403"/>
      <c r="T25" s="430"/>
      <c r="U25" s="430"/>
      <c r="V25" s="798"/>
      <c r="W25" s="430"/>
      <c r="X25" s="430"/>
    </row>
    <row r="26" spans="1:24" ht="15" customHeight="1" x14ac:dyDescent="0.2">
      <c r="A26" s="403"/>
      <c r="B26" s="413"/>
      <c r="C26" s="200"/>
      <c r="D26" s="94" t="s">
        <v>216</v>
      </c>
      <c r="E26" s="157">
        <v>4201</v>
      </c>
      <c r="F26" s="157">
        <v>4176</v>
      </c>
      <c r="G26" s="157">
        <v>4285</v>
      </c>
      <c r="H26" s="157">
        <v>4194</v>
      </c>
      <c r="I26" s="157">
        <v>4299</v>
      </c>
      <c r="J26" s="157">
        <v>4439</v>
      </c>
      <c r="K26" s="157">
        <v>4620</v>
      </c>
      <c r="L26" s="157">
        <v>4597</v>
      </c>
      <c r="M26" s="157">
        <v>4573</v>
      </c>
      <c r="N26" s="157">
        <v>4320</v>
      </c>
      <c r="O26" s="157">
        <v>4080</v>
      </c>
      <c r="P26" s="157">
        <v>3919</v>
      </c>
      <c r="Q26" s="157" t="s">
        <v>385</v>
      </c>
      <c r="R26" s="414"/>
      <c r="S26" s="403"/>
      <c r="T26" s="430"/>
      <c r="U26" s="430"/>
      <c r="V26" s="798"/>
      <c r="W26" s="430"/>
      <c r="X26" s="430"/>
    </row>
    <row r="27" spans="1:24" ht="22.5" customHeight="1" x14ac:dyDescent="0.2">
      <c r="A27" s="403"/>
      <c r="B27" s="413"/>
      <c r="C27" s="571"/>
      <c r="D27" s="461" t="s">
        <v>227</v>
      </c>
      <c r="E27" s="157">
        <v>259965</v>
      </c>
      <c r="F27" s="157">
        <v>254414</v>
      </c>
      <c r="G27" s="157">
        <v>243481</v>
      </c>
      <c r="H27" s="157">
        <v>227265</v>
      </c>
      <c r="I27" s="157">
        <v>213448</v>
      </c>
      <c r="J27" s="157">
        <v>205256</v>
      </c>
      <c r="K27" s="157">
        <v>204613</v>
      </c>
      <c r="L27" s="157">
        <v>208638</v>
      </c>
      <c r="M27" s="157">
        <v>205494</v>
      </c>
      <c r="N27" s="157">
        <v>204695</v>
      </c>
      <c r="O27" s="157">
        <v>210166</v>
      </c>
      <c r="P27" s="157">
        <v>210775</v>
      </c>
      <c r="Q27" s="157">
        <v>220623</v>
      </c>
      <c r="R27" s="414"/>
      <c r="S27" s="403"/>
      <c r="T27" s="430"/>
      <c r="U27" s="832"/>
      <c r="V27" s="798"/>
      <c r="W27" s="430"/>
      <c r="X27" s="430"/>
    </row>
    <row r="28" spans="1:24" ht="15.75" customHeight="1" x14ac:dyDescent="0.2">
      <c r="A28" s="403"/>
      <c r="B28" s="413"/>
      <c r="C28" s="571"/>
      <c r="D28" s="461" t="s">
        <v>228</v>
      </c>
      <c r="E28" s="157">
        <v>234765</v>
      </c>
      <c r="F28" s="157">
        <v>233215</v>
      </c>
      <c r="G28" s="157">
        <v>227993</v>
      </c>
      <c r="H28" s="157">
        <v>223696</v>
      </c>
      <c r="I28" s="157">
        <v>218826</v>
      </c>
      <c r="J28" s="157">
        <v>212933</v>
      </c>
      <c r="K28" s="157">
        <v>211662</v>
      </c>
      <c r="L28" s="157">
        <v>209597</v>
      </c>
      <c r="M28" s="157">
        <v>205325</v>
      </c>
      <c r="N28" s="157">
        <v>199869</v>
      </c>
      <c r="O28" s="157">
        <v>194459</v>
      </c>
      <c r="P28" s="157">
        <v>192996</v>
      </c>
      <c r="Q28" s="157">
        <v>194916</v>
      </c>
      <c r="R28" s="414"/>
      <c r="S28" s="403"/>
      <c r="T28" s="430"/>
      <c r="U28" s="832"/>
      <c r="V28" s="798"/>
      <c r="W28" s="430"/>
      <c r="X28" s="430"/>
    </row>
    <row r="29" spans="1:24" ht="22.5" customHeight="1" x14ac:dyDescent="0.2">
      <c r="A29" s="403"/>
      <c r="B29" s="413"/>
      <c r="C29" s="571"/>
      <c r="D29" s="461" t="s">
        <v>229</v>
      </c>
      <c r="E29" s="157">
        <v>29692</v>
      </c>
      <c r="F29" s="157">
        <v>29350</v>
      </c>
      <c r="G29" s="157">
        <v>28913</v>
      </c>
      <c r="H29" s="157">
        <v>28439</v>
      </c>
      <c r="I29" s="157">
        <v>27569</v>
      </c>
      <c r="J29" s="157">
        <v>27129</v>
      </c>
      <c r="K29" s="157">
        <v>27126</v>
      </c>
      <c r="L29" s="157">
        <v>26829</v>
      </c>
      <c r="M29" s="157">
        <v>26290</v>
      </c>
      <c r="N29" s="157">
        <v>25993</v>
      </c>
      <c r="O29" s="157">
        <v>25928</v>
      </c>
      <c r="P29" s="157">
        <v>25902</v>
      </c>
      <c r="Q29" s="157">
        <v>26221</v>
      </c>
      <c r="R29" s="414"/>
      <c r="S29" s="403"/>
      <c r="T29" s="430"/>
      <c r="U29" s="430"/>
      <c r="V29" s="798"/>
      <c r="W29" s="430"/>
      <c r="X29" s="430"/>
    </row>
    <row r="30" spans="1:24" ht="15.75" customHeight="1" x14ac:dyDescent="0.2">
      <c r="A30" s="403"/>
      <c r="B30" s="413"/>
      <c r="C30" s="571"/>
      <c r="D30" s="461" t="s">
        <v>230</v>
      </c>
      <c r="E30" s="157">
        <v>97053</v>
      </c>
      <c r="F30" s="157">
        <v>95374</v>
      </c>
      <c r="G30" s="157">
        <v>92517</v>
      </c>
      <c r="H30" s="157">
        <v>89896</v>
      </c>
      <c r="I30" s="157">
        <v>86890</v>
      </c>
      <c r="J30" s="157">
        <v>84845</v>
      </c>
      <c r="K30" s="157">
        <v>84112</v>
      </c>
      <c r="L30" s="157">
        <v>82746</v>
      </c>
      <c r="M30" s="157">
        <v>79313</v>
      </c>
      <c r="N30" s="157">
        <v>77989</v>
      </c>
      <c r="O30" s="157">
        <v>76932</v>
      </c>
      <c r="P30" s="157">
        <v>77624</v>
      </c>
      <c r="Q30" s="157">
        <v>78121</v>
      </c>
      <c r="R30" s="414"/>
      <c r="S30" s="403"/>
      <c r="T30" s="430"/>
      <c r="U30" s="430"/>
      <c r="V30" s="798"/>
      <c r="W30" s="430"/>
      <c r="X30" s="430"/>
    </row>
    <row r="31" spans="1:24" ht="15.75" customHeight="1" x14ac:dyDescent="0.2">
      <c r="A31" s="403"/>
      <c r="B31" s="413"/>
      <c r="C31" s="571"/>
      <c r="D31" s="461" t="s">
        <v>231</v>
      </c>
      <c r="E31" s="157">
        <v>78917</v>
      </c>
      <c r="F31" s="157">
        <v>76977</v>
      </c>
      <c r="G31" s="157">
        <v>74409</v>
      </c>
      <c r="H31" s="157">
        <v>71497</v>
      </c>
      <c r="I31" s="157">
        <v>68837</v>
      </c>
      <c r="J31" s="157">
        <v>66317</v>
      </c>
      <c r="K31" s="157">
        <v>64972</v>
      </c>
      <c r="L31" s="157">
        <v>64436</v>
      </c>
      <c r="M31" s="157">
        <v>61896</v>
      </c>
      <c r="N31" s="157">
        <v>60600</v>
      </c>
      <c r="O31" s="157">
        <v>59658</v>
      </c>
      <c r="P31" s="157">
        <v>60668</v>
      </c>
      <c r="Q31" s="157">
        <v>62572</v>
      </c>
      <c r="R31" s="414"/>
      <c r="S31" s="403"/>
      <c r="T31" s="430"/>
      <c r="U31" s="430"/>
      <c r="V31" s="798"/>
      <c r="W31" s="430"/>
      <c r="X31" s="430"/>
    </row>
    <row r="32" spans="1:24" ht="15.75" customHeight="1" x14ac:dyDescent="0.2">
      <c r="A32" s="403"/>
      <c r="B32" s="413"/>
      <c r="C32" s="571"/>
      <c r="D32" s="461" t="s">
        <v>232</v>
      </c>
      <c r="E32" s="157">
        <v>97406</v>
      </c>
      <c r="F32" s="157">
        <v>96586</v>
      </c>
      <c r="G32" s="157">
        <v>93084</v>
      </c>
      <c r="H32" s="157">
        <v>88492</v>
      </c>
      <c r="I32" s="157">
        <v>83793</v>
      </c>
      <c r="J32" s="157">
        <v>80928</v>
      </c>
      <c r="K32" s="157">
        <v>79444</v>
      </c>
      <c r="L32" s="157">
        <v>79442</v>
      </c>
      <c r="M32" s="157">
        <v>76605</v>
      </c>
      <c r="N32" s="157">
        <v>76069</v>
      </c>
      <c r="O32" s="157">
        <v>77482</v>
      </c>
      <c r="P32" s="157">
        <v>78501</v>
      </c>
      <c r="Q32" s="157">
        <v>81304</v>
      </c>
      <c r="R32" s="414"/>
      <c r="S32" s="403"/>
      <c r="T32" s="430"/>
      <c r="U32" s="430"/>
      <c r="V32" s="798"/>
      <c r="W32" s="430"/>
      <c r="X32" s="430"/>
    </row>
    <row r="33" spans="1:24" ht="15.75" customHeight="1" x14ac:dyDescent="0.2">
      <c r="A33" s="403"/>
      <c r="B33" s="413"/>
      <c r="C33" s="571"/>
      <c r="D33" s="461" t="s">
        <v>233</v>
      </c>
      <c r="E33" s="157">
        <v>125338</v>
      </c>
      <c r="F33" s="157">
        <v>124673</v>
      </c>
      <c r="G33" s="157">
        <v>119826</v>
      </c>
      <c r="H33" s="157">
        <v>113204</v>
      </c>
      <c r="I33" s="157">
        <v>107862</v>
      </c>
      <c r="J33" s="157">
        <v>103367</v>
      </c>
      <c r="K33" s="157">
        <v>102705</v>
      </c>
      <c r="L33" s="157">
        <v>104230</v>
      </c>
      <c r="M33" s="157">
        <v>103983</v>
      </c>
      <c r="N33" s="157">
        <v>104573</v>
      </c>
      <c r="O33" s="157">
        <v>106398</v>
      </c>
      <c r="P33" s="157">
        <v>105070</v>
      </c>
      <c r="Q33" s="157">
        <v>109756</v>
      </c>
      <c r="R33" s="414"/>
      <c r="S33" s="403"/>
      <c r="T33" s="430"/>
      <c r="U33" s="430"/>
      <c r="V33" s="798"/>
      <c r="W33" s="430"/>
      <c r="X33" s="430"/>
    </row>
    <row r="34" spans="1:24" ht="15.75" customHeight="1" x14ac:dyDescent="0.2">
      <c r="A34" s="403"/>
      <c r="B34" s="413"/>
      <c r="C34" s="571"/>
      <c r="D34" s="461" t="s">
        <v>234</v>
      </c>
      <c r="E34" s="157">
        <v>66324</v>
      </c>
      <c r="F34" s="157">
        <v>64669</v>
      </c>
      <c r="G34" s="157">
        <v>62725</v>
      </c>
      <c r="H34" s="157">
        <v>59433</v>
      </c>
      <c r="I34" s="157">
        <v>57323</v>
      </c>
      <c r="J34" s="157">
        <v>55603</v>
      </c>
      <c r="K34" s="157">
        <v>57916</v>
      </c>
      <c r="L34" s="157">
        <v>60552</v>
      </c>
      <c r="M34" s="157">
        <v>62732</v>
      </c>
      <c r="N34" s="157">
        <v>59340</v>
      </c>
      <c r="O34" s="157">
        <v>58227</v>
      </c>
      <c r="P34" s="157">
        <v>56006</v>
      </c>
      <c r="Q34" s="157">
        <v>57565</v>
      </c>
      <c r="R34" s="414"/>
      <c r="S34" s="403"/>
      <c r="T34" s="430"/>
      <c r="U34" s="430"/>
      <c r="V34" s="801"/>
      <c r="W34" s="430"/>
      <c r="X34" s="430"/>
    </row>
    <row r="35" spans="1:24" ht="22.5" customHeight="1" x14ac:dyDescent="0.2">
      <c r="A35" s="403"/>
      <c r="B35" s="413"/>
      <c r="C35" s="571"/>
      <c r="D35" s="461" t="s">
        <v>187</v>
      </c>
      <c r="E35" s="157">
        <v>204270</v>
      </c>
      <c r="F35" s="157">
        <v>201561</v>
      </c>
      <c r="G35" s="157">
        <v>196144</v>
      </c>
      <c r="H35" s="157">
        <v>188127</v>
      </c>
      <c r="I35" s="157">
        <v>181396</v>
      </c>
      <c r="J35" s="157">
        <v>176798</v>
      </c>
      <c r="K35" s="157">
        <v>177206</v>
      </c>
      <c r="L35" s="157">
        <v>180525</v>
      </c>
      <c r="M35" s="157">
        <v>176992</v>
      </c>
      <c r="N35" s="157">
        <v>173654</v>
      </c>
      <c r="O35" s="157">
        <v>171196</v>
      </c>
      <c r="P35" s="157">
        <v>169228</v>
      </c>
      <c r="Q35" s="157">
        <v>172949</v>
      </c>
      <c r="R35" s="414"/>
      <c r="S35" s="403"/>
      <c r="T35" s="430"/>
      <c r="U35" s="430"/>
      <c r="V35" s="798"/>
      <c r="W35" s="430"/>
      <c r="X35" s="430"/>
    </row>
    <row r="36" spans="1:24" ht="15.75" customHeight="1" x14ac:dyDescent="0.2">
      <c r="A36" s="403"/>
      <c r="B36" s="413"/>
      <c r="C36" s="571"/>
      <c r="D36" s="461" t="s">
        <v>188</v>
      </c>
      <c r="E36" s="157">
        <v>85262</v>
      </c>
      <c r="F36" s="157">
        <v>83648</v>
      </c>
      <c r="G36" s="157">
        <v>80795</v>
      </c>
      <c r="H36" s="157">
        <v>77740</v>
      </c>
      <c r="I36" s="157">
        <v>75168</v>
      </c>
      <c r="J36" s="157">
        <v>72947</v>
      </c>
      <c r="K36" s="157">
        <v>73807</v>
      </c>
      <c r="L36" s="157">
        <v>73327</v>
      </c>
      <c r="M36" s="157">
        <v>71881</v>
      </c>
      <c r="N36" s="157">
        <v>69867</v>
      </c>
      <c r="O36" s="157">
        <v>68728</v>
      </c>
      <c r="P36" s="157">
        <v>68414</v>
      </c>
      <c r="Q36" s="157" t="s">
        <v>385</v>
      </c>
      <c r="R36" s="414"/>
      <c r="S36" s="403"/>
      <c r="T36" s="430"/>
      <c r="U36" s="430"/>
      <c r="V36" s="798"/>
      <c r="W36" s="430"/>
      <c r="X36" s="430"/>
    </row>
    <row r="37" spans="1:24" ht="15.75" customHeight="1" x14ac:dyDescent="0.2">
      <c r="A37" s="403"/>
      <c r="B37" s="413"/>
      <c r="C37" s="571"/>
      <c r="D37" s="461" t="s">
        <v>59</v>
      </c>
      <c r="E37" s="157">
        <v>117554</v>
      </c>
      <c r="F37" s="157">
        <v>118015</v>
      </c>
      <c r="G37" s="157">
        <v>114768</v>
      </c>
      <c r="H37" s="157">
        <v>111973</v>
      </c>
      <c r="I37" s="157">
        <v>108354</v>
      </c>
      <c r="J37" s="157">
        <v>104851</v>
      </c>
      <c r="K37" s="157">
        <v>102414</v>
      </c>
      <c r="L37" s="157">
        <v>102176</v>
      </c>
      <c r="M37" s="157">
        <v>99368</v>
      </c>
      <c r="N37" s="157">
        <v>96180</v>
      </c>
      <c r="O37" s="157">
        <v>94237</v>
      </c>
      <c r="P37" s="157">
        <v>93666</v>
      </c>
      <c r="Q37" s="157" t="s">
        <v>385</v>
      </c>
      <c r="R37" s="414"/>
      <c r="S37" s="403"/>
      <c r="T37" s="430"/>
      <c r="U37" s="430"/>
      <c r="V37" s="798"/>
      <c r="W37" s="430"/>
      <c r="X37" s="430"/>
    </row>
    <row r="38" spans="1:24" ht="15.75" customHeight="1" x14ac:dyDescent="0.2">
      <c r="A38" s="403"/>
      <c r="B38" s="413"/>
      <c r="C38" s="571"/>
      <c r="D38" s="461" t="s">
        <v>190</v>
      </c>
      <c r="E38" s="157">
        <v>32408</v>
      </c>
      <c r="F38" s="157">
        <v>31404</v>
      </c>
      <c r="G38" s="157">
        <v>30876</v>
      </c>
      <c r="H38" s="157">
        <v>29257</v>
      </c>
      <c r="I38" s="157">
        <v>27633</v>
      </c>
      <c r="J38" s="157">
        <v>26594</v>
      </c>
      <c r="K38" s="157">
        <v>26933</v>
      </c>
      <c r="L38" s="157">
        <v>26933</v>
      </c>
      <c r="M38" s="157">
        <v>26593</v>
      </c>
      <c r="N38" s="157">
        <v>27219</v>
      </c>
      <c r="O38" s="157">
        <v>26282</v>
      </c>
      <c r="P38" s="157">
        <v>25877</v>
      </c>
      <c r="Q38" s="157" t="s">
        <v>385</v>
      </c>
      <c r="R38" s="414"/>
      <c r="S38" s="403"/>
      <c r="V38" s="706"/>
    </row>
    <row r="39" spans="1:24" ht="15.75" customHeight="1" x14ac:dyDescent="0.2">
      <c r="A39" s="403"/>
      <c r="B39" s="413"/>
      <c r="C39" s="571"/>
      <c r="D39" s="461" t="s">
        <v>191</v>
      </c>
      <c r="E39" s="157">
        <v>25327</v>
      </c>
      <c r="F39" s="157">
        <v>23292</v>
      </c>
      <c r="G39" s="157">
        <v>19328</v>
      </c>
      <c r="H39" s="157">
        <v>15152</v>
      </c>
      <c r="I39" s="157">
        <v>11919</v>
      </c>
      <c r="J39" s="157">
        <v>10351</v>
      </c>
      <c r="K39" s="157">
        <v>9675</v>
      </c>
      <c r="L39" s="157">
        <v>9221</v>
      </c>
      <c r="M39" s="157">
        <v>10175</v>
      </c>
      <c r="N39" s="157">
        <v>11866</v>
      </c>
      <c r="O39" s="157">
        <v>18427</v>
      </c>
      <c r="P39" s="157">
        <v>20606</v>
      </c>
      <c r="Q39" s="157">
        <v>21799</v>
      </c>
      <c r="R39" s="414"/>
      <c r="S39" s="403"/>
      <c r="V39" s="706"/>
    </row>
    <row r="40" spans="1:24" ht="15.75" customHeight="1" x14ac:dyDescent="0.2">
      <c r="A40" s="403"/>
      <c r="B40" s="413"/>
      <c r="C40" s="571"/>
      <c r="D40" s="461" t="s">
        <v>130</v>
      </c>
      <c r="E40" s="157">
        <v>9613</v>
      </c>
      <c r="F40" s="157">
        <v>9611</v>
      </c>
      <c r="G40" s="157">
        <v>9592</v>
      </c>
      <c r="H40" s="157">
        <v>9588</v>
      </c>
      <c r="I40" s="157">
        <v>9503</v>
      </c>
      <c r="J40" s="157">
        <v>8967</v>
      </c>
      <c r="K40" s="157">
        <v>8898</v>
      </c>
      <c r="L40" s="157">
        <v>8779</v>
      </c>
      <c r="M40" s="157">
        <v>8704</v>
      </c>
      <c r="N40" s="157">
        <v>8677</v>
      </c>
      <c r="O40" s="157">
        <v>8663</v>
      </c>
      <c r="P40" s="157">
        <v>8656</v>
      </c>
      <c r="Q40" s="157">
        <v>8648</v>
      </c>
      <c r="R40" s="414"/>
      <c r="S40" s="403"/>
      <c r="V40" s="706"/>
    </row>
    <row r="41" spans="1:24" ht="15.75" customHeight="1" x14ac:dyDescent="0.2">
      <c r="A41" s="403"/>
      <c r="B41" s="413"/>
      <c r="C41" s="571"/>
      <c r="D41" s="461" t="s">
        <v>131</v>
      </c>
      <c r="E41" s="157">
        <v>20296</v>
      </c>
      <c r="F41" s="157">
        <v>20098</v>
      </c>
      <c r="G41" s="157">
        <v>19971</v>
      </c>
      <c r="H41" s="157">
        <v>19124</v>
      </c>
      <c r="I41" s="157">
        <v>18301</v>
      </c>
      <c r="J41" s="157">
        <v>17681</v>
      </c>
      <c r="K41" s="157">
        <v>17342</v>
      </c>
      <c r="L41" s="157">
        <v>17274</v>
      </c>
      <c r="M41" s="157">
        <v>17106</v>
      </c>
      <c r="N41" s="157">
        <v>17101</v>
      </c>
      <c r="O41" s="157">
        <v>17092</v>
      </c>
      <c r="P41" s="157">
        <v>17324</v>
      </c>
      <c r="Q41" s="157">
        <v>17311</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564</v>
      </c>
      <c r="E43" s="148">
        <v>48612</v>
      </c>
      <c r="F43" s="148">
        <v>47722</v>
      </c>
      <c r="G43" s="148">
        <v>46500</v>
      </c>
      <c r="H43" s="148">
        <v>45015</v>
      </c>
      <c r="I43" s="148">
        <v>43657</v>
      </c>
      <c r="J43" s="148">
        <v>42422</v>
      </c>
      <c r="K43" s="148">
        <v>41748</v>
      </c>
      <c r="L43" s="148">
        <v>41430</v>
      </c>
      <c r="M43" s="148">
        <v>40521</v>
      </c>
      <c r="N43" s="148">
        <v>40326</v>
      </c>
      <c r="O43" s="148">
        <v>41226</v>
      </c>
      <c r="P43" s="148">
        <v>41371</v>
      </c>
      <c r="Q43" s="157" t="s">
        <v>385</v>
      </c>
      <c r="R43" s="414"/>
      <c r="S43" s="403"/>
      <c r="V43" s="706"/>
    </row>
    <row r="44" spans="1:24" s="616" customFormat="1" ht="15.75" customHeight="1" x14ac:dyDescent="0.2">
      <c r="A44" s="617"/>
      <c r="B44" s="618"/>
      <c r="C44" s="620"/>
      <c r="D44" s="718" t="s">
        <v>561</v>
      </c>
      <c r="E44" s="148">
        <v>49130</v>
      </c>
      <c r="F44" s="148">
        <v>49282</v>
      </c>
      <c r="G44" s="148">
        <v>47775</v>
      </c>
      <c r="H44" s="148">
        <v>45528</v>
      </c>
      <c r="I44" s="148">
        <v>43750</v>
      </c>
      <c r="J44" s="148">
        <v>41610</v>
      </c>
      <c r="K44" s="148">
        <v>40779</v>
      </c>
      <c r="L44" s="148">
        <v>40954</v>
      </c>
      <c r="M44" s="148">
        <v>40555</v>
      </c>
      <c r="N44" s="148">
        <v>40429</v>
      </c>
      <c r="O44" s="148">
        <v>39957</v>
      </c>
      <c r="P44" s="148">
        <v>39037</v>
      </c>
      <c r="Q44" s="157" t="s">
        <v>385</v>
      </c>
      <c r="R44" s="619"/>
      <c r="S44" s="617"/>
      <c r="V44" s="706"/>
    </row>
    <row r="45" spans="1:24" ht="15.75" customHeight="1" x14ac:dyDescent="0.2">
      <c r="A45" s="403"/>
      <c r="B45" s="416"/>
      <c r="C45" s="571"/>
      <c r="D45" s="718" t="s">
        <v>559</v>
      </c>
      <c r="E45" s="148">
        <v>42542</v>
      </c>
      <c r="F45" s="148">
        <v>42213</v>
      </c>
      <c r="G45" s="148">
        <v>41026</v>
      </c>
      <c r="H45" s="148">
        <v>39577</v>
      </c>
      <c r="I45" s="148">
        <v>38282</v>
      </c>
      <c r="J45" s="148">
        <v>36721</v>
      </c>
      <c r="K45" s="148">
        <v>36094</v>
      </c>
      <c r="L45" s="148">
        <v>35535</v>
      </c>
      <c r="M45" s="148">
        <v>34461</v>
      </c>
      <c r="N45" s="148">
        <v>33683</v>
      </c>
      <c r="O45" s="148">
        <v>33023</v>
      </c>
      <c r="P45" s="148">
        <v>33449</v>
      </c>
      <c r="Q45" s="157" t="s">
        <v>385</v>
      </c>
      <c r="R45" s="414"/>
      <c r="S45" s="403"/>
      <c r="V45" s="706"/>
    </row>
    <row r="46" spans="1:24" ht="15.75" customHeight="1" x14ac:dyDescent="0.2">
      <c r="A46" s="403"/>
      <c r="B46" s="413"/>
      <c r="C46" s="571"/>
      <c r="D46" s="718" t="s">
        <v>566</v>
      </c>
      <c r="E46" s="148">
        <v>25706</v>
      </c>
      <c r="F46" s="148">
        <v>25550</v>
      </c>
      <c r="G46" s="148">
        <v>24919</v>
      </c>
      <c r="H46" s="148">
        <v>24077</v>
      </c>
      <c r="I46" s="148">
        <v>23168</v>
      </c>
      <c r="J46" s="148">
        <v>22400</v>
      </c>
      <c r="K46" s="148">
        <v>22287</v>
      </c>
      <c r="L46" s="148">
        <v>32272</v>
      </c>
      <c r="M46" s="148">
        <v>25036</v>
      </c>
      <c r="N46" s="148">
        <v>24645</v>
      </c>
      <c r="O46" s="148">
        <v>24388</v>
      </c>
      <c r="P46" s="148">
        <v>24132</v>
      </c>
      <c r="Q46" s="157" t="s">
        <v>385</v>
      </c>
      <c r="R46" s="414"/>
      <c r="S46" s="403"/>
      <c r="V46" s="706"/>
    </row>
    <row r="47" spans="1:24" ht="15.75" customHeight="1" x14ac:dyDescent="0.2">
      <c r="A47" s="403"/>
      <c r="B47" s="413"/>
      <c r="C47" s="571"/>
      <c r="D47" s="718" t="s">
        <v>565</v>
      </c>
      <c r="E47" s="148">
        <v>29904</v>
      </c>
      <c r="F47" s="148">
        <v>29022</v>
      </c>
      <c r="G47" s="148">
        <v>27464</v>
      </c>
      <c r="H47" s="148">
        <v>26235</v>
      </c>
      <c r="I47" s="148">
        <v>24998</v>
      </c>
      <c r="J47" s="148">
        <v>23835</v>
      </c>
      <c r="K47" s="148">
        <v>23425</v>
      </c>
      <c r="L47" s="148">
        <v>22882</v>
      </c>
      <c r="M47" s="148">
        <v>21694</v>
      </c>
      <c r="N47" s="148">
        <v>20795</v>
      </c>
      <c r="O47" s="148">
        <v>20287</v>
      </c>
      <c r="P47" s="148">
        <v>21132</v>
      </c>
      <c r="Q47" s="157" t="s">
        <v>385</v>
      </c>
      <c r="R47" s="414"/>
      <c r="S47" s="403"/>
      <c r="V47" s="706"/>
    </row>
    <row r="48" spans="1:24" s="417" customFormat="1" ht="22.5" customHeight="1" x14ac:dyDescent="0.2">
      <c r="A48" s="415"/>
      <c r="B48" s="416"/>
      <c r="C48" s="1563" t="s">
        <v>236</v>
      </c>
      <c r="D48" s="1564"/>
      <c r="E48" s="1564"/>
      <c r="F48" s="1564"/>
      <c r="G48" s="1564"/>
      <c r="H48" s="1564"/>
      <c r="I48" s="1564"/>
      <c r="J48" s="1564"/>
      <c r="K48" s="1564"/>
      <c r="L48" s="1564"/>
      <c r="M48" s="1564"/>
      <c r="N48" s="1564"/>
      <c r="O48" s="1564"/>
      <c r="P48" s="1564"/>
      <c r="Q48" s="1564"/>
      <c r="R48" s="442"/>
      <c r="S48" s="415"/>
      <c r="V48" s="706"/>
    </row>
    <row r="49" spans="1:22" s="417" customFormat="1" ht="10.5" customHeight="1" x14ac:dyDescent="0.2">
      <c r="A49" s="415"/>
      <c r="B49" s="416"/>
      <c r="C49" s="1565" t="s">
        <v>386</v>
      </c>
      <c r="D49" s="1565"/>
      <c r="E49" s="1565"/>
      <c r="F49" s="1565"/>
      <c r="G49" s="1565"/>
      <c r="H49" s="1565"/>
      <c r="I49" s="1565"/>
      <c r="J49" s="1565"/>
      <c r="K49" s="1565"/>
      <c r="L49" s="1565"/>
      <c r="M49" s="1565"/>
      <c r="N49" s="1565"/>
      <c r="O49" s="1565"/>
      <c r="P49" s="1565"/>
      <c r="Q49" s="1565"/>
      <c r="R49" s="442"/>
      <c r="S49" s="415"/>
    </row>
    <row r="50" spans="1:22" s="417" customFormat="1" ht="13.5" customHeight="1" x14ac:dyDescent="0.2">
      <c r="A50" s="415"/>
      <c r="B50" s="416"/>
      <c r="C50" s="445" t="s">
        <v>428</v>
      </c>
      <c r="D50" s="621"/>
      <c r="E50" s="622"/>
      <c r="F50" s="416"/>
      <c r="G50" s="622"/>
      <c r="H50" s="621"/>
      <c r="I50" s="622"/>
      <c r="J50" s="857"/>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566">
        <v>43132</v>
      </c>
      <c r="O51" s="1566"/>
      <c r="P51" s="1566"/>
      <c r="Q51" s="1566"/>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9">
    <mergeCell ref="C48:Q48"/>
    <mergeCell ref="C49:Q49"/>
    <mergeCell ref="N51:Q51"/>
    <mergeCell ref="B1:H1"/>
    <mergeCell ref="C5:D6"/>
    <mergeCell ref="C8:D8"/>
    <mergeCell ref="C15:D15"/>
    <mergeCell ref="C16:D16"/>
    <mergeCell ref="E6:P6"/>
  </mergeCells>
  <conditionalFormatting sqref="V7">
    <cfRule type="cellIs" dxfId="15" priority="6" operator="equal">
      <formula>"jan."</formula>
    </cfRule>
  </conditionalFormatting>
  <conditionalFormatting sqref="E7:O7">
    <cfRule type="cellIs" dxfId="14" priority="5" operator="equal">
      <formula>"jan."</formula>
    </cfRule>
  </conditionalFormatting>
  <conditionalFormatting sqref="P7">
    <cfRule type="cellIs" dxfId="13" priority="2" operator="equal">
      <formula>"jan."</formula>
    </cfRule>
  </conditionalFormatting>
  <conditionalFormatting sqref="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AE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25" x14ac:dyDescent="0.2">
      <c r="A1" s="403"/>
      <c r="B1" s="573"/>
      <c r="C1" s="1576"/>
      <c r="D1" s="1576"/>
      <c r="E1" s="1007"/>
      <c r="F1" s="407"/>
      <c r="G1" s="407"/>
      <c r="H1" s="1104"/>
      <c r="I1" s="1105" t="s">
        <v>482</v>
      </c>
      <c r="J1" s="1105"/>
      <c r="K1" s="1105"/>
      <c r="L1" s="403"/>
      <c r="N1" s="1023"/>
      <c r="O1" s="1023"/>
      <c r="P1" s="1023"/>
      <c r="Q1" s="1023"/>
      <c r="R1" s="1023"/>
      <c r="S1" s="1023"/>
      <c r="T1" s="1023"/>
      <c r="U1" s="1023"/>
      <c r="V1" s="1023"/>
      <c r="W1" s="1023"/>
      <c r="X1" s="1023"/>
      <c r="Y1" s="1023"/>
    </row>
    <row r="2" spans="1:25" ht="6" customHeight="1" x14ac:dyDescent="0.2">
      <c r="A2" s="403"/>
      <c r="B2" s="1008"/>
      <c r="C2" s="1009"/>
      <c r="D2" s="1009"/>
      <c r="E2" s="1009"/>
      <c r="F2" s="574"/>
      <c r="G2" s="574"/>
      <c r="H2" s="413"/>
      <c r="I2" s="413"/>
      <c r="J2" s="1577" t="s">
        <v>70</v>
      </c>
      <c r="K2" s="413"/>
      <c r="L2" s="403"/>
      <c r="N2" s="1023"/>
      <c r="O2" s="1023"/>
      <c r="P2" s="1023"/>
      <c r="Q2" s="1023"/>
      <c r="R2" s="1023"/>
      <c r="S2" s="1023"/>
      <c r="T2" s="1023"/>
      <c r="U2" s="1023"/>
      <c r="V2" s="1023"/>
      <c r="W2" s="1023"/>
      <c r="X2" s="1023"/>
      <c r="Y2" s="1023"/>
    </row>
    <row r="3" spans="1:25" ht="13.5" thickBot="1" x14ac:dyDescent="0.25">
      <c r="A3" s="403"/>
      <c r="B3" s="466"/>
      <c r="C3" s="413"/>
      <c r="D3" s="413"/>
      <c r="E3" s="413"/>
      <c r="F3" s="413"/>
      <c r="G3" s="413"/>
      <c r="H3" s="413"/>
      <c r="I3" s="413"/>
      <c r="J3" s="1578"/>
      <c r="K3" s="750"/>
      <c r="L3" s="403"/>
      <c r="N3" s="1023"/>
      <c r="O3" s="1023"/>
      <c r="P3" s="1023"/>
      <c r="Q3" s="1023"/>
      <c r="R3" s="1023"/>
      <c r="S3" s="1023"/>
      <c r="T3" s="1023"/>
      <c r="U3" s="1023"/>
      <c r="V3" s="1023"/>
      <c r="W3" s="1023"/>
      <c r="X3" s="1023"/>
      <c r="Y3" s="1023"/>
    </row>
    <row r="4" spans="1:25" ht="15" thickBot="1" x14ac:dyDescent="0.25">
      <c r="A4" s="403"/>
      <c r="B4" s="466"/>
      <c r="C4" s="1579" t="s">
        <v>485</v>
      </c>
      <c r="D4" s="1580"/>
      <c r="E4" s="1580"/>
      <c r="F4" s="1580"/>
      <c r="G4" s="1580"/>
      <c r="H4" s="1580"/>
      <c r="I4" s="1580"/>
      <c r="J4" s="1581"/>
      <c r="K4" s="413"/>
      <c r="L4" s="403"/>
      <c r="M4" s="1011"/>
      <c r="N4" s="1023"/>
      <c r="O4" s="1023"/>
      <c r="P4" s="1023"/>
      <c r="Q4" s="1023"/>
      <c r="R4" s="1023"/>
      <c r="S4" s="1023"/>
      <c r="T4" s="1023"/>
      <c r="U4" s="1023"/>
      <c r="V4" s="1023"/>
      <c r="W4" s="1023"/>
      <c r="X4" s="1023"/>
      <c r="Y4" s="1023"/>
    </row>
    <row r="5" spans="1:25" ht="7.5" customHeight="1" x14ac:dyDescent="0.2">
      <c r="A5" s="403"/>
      <c r="B5" s="466"/>
      <c r="C5" s="1106" t="s">
        <v>78</v>
      </c>
      <c r="D5" s="413"/>
      <c r="E5" s="413"/>
      <c r="F5" s="413"/>
      <c r="G5" s="413"/>
      <c r="H5" s="413"/>
      <c r="I5" s="413"/>
      <c r="J5" s="750"/>
      <c r="K5" s="413"/>
      <c r="L5" s="403"/>
      <c r="M5" s="1011"/>
      <c r="N5" s="1023"/>
      <c r="O5" s="1023"/>
      <c r="P5" s="1023"/>
      <c r="Q5" s="1023"/>
      <c r="R5" s="1023"/>
      <c r="S5" s="1728"/>
      <c r="T5" s="1023"/>
      <c r="U5" s="1023"/>
      <c r="V5" s="1023"/>
      <c r="W5" s="1023"/>
      <c r="X5" s="1023"/>
      <c r="Y5" s="1023"/>
    </row>
    <row r="6" spans="1:25" s="417" customFormat="1" ht="22.5" customHeight="1" x14ac:dyDescent="0.2">
      <c r="A6" s="415"/>
      <c r="B6" s="567"/>
      <c r="C6" s="1582">
        <v>2015</v>
      </c>
      <c r="D6" s="1583"/>
      <c r="E6" s="576"/>
      <c r="F6" s="1586" t="s">
        <v>383</v>
      </c>
      <c r="G6" s="1586"/>
      <c r="H6" s="1587" t="s">
        <v>432</v>
      </c>
      <c r="I6" s="1586"/>
      <c r="J6" s="1588" t="s">
        <v>433</v>
      </c>
      <c r="K6" s="411"/>
      <c r="L6" s="415"/>
      <c r="M6" s="1011"/>
      <c r="N6" s="738"/>
      <c r="O6" s="738"/>
      <c r="P6" s="738"/>
      <c r="Q6" s="738"/>
      <c r="R6" s="738"/>
      <c r="S6" s="1728"/>
      <c r="T6" s="738"/>
      <c r="U6" s="738"/>
      <c r="V6" s="738"/>
      <c r="W6" s="738"/>
      <c r="X6" s="738"/>
      <c r="Y6" s="738"/>
    </row>
    <row r="7" spans="1:25" s="417" customFormat="1" ht="32.25" customHeight="1" x14ac:dyDescent="0.2">
      <c r="A7" s="415"/>
      <c r="B7" s="567"/>
      <c r="C7" s="1584"/>
      <c r="D7" s="1585"/>
      <c r="E7" s="576"/>
      <c r="F7" s="1012" t="s">
        <v>434</v>
      </c>
      <c r="G7" s="1012" t="s">
        <v>435</v>
      </c>
      <c r="H7" s="1013" t="s">
        <v>434</v>
      </c>
      <c r="I7" s="1014" t="s">
        <v>436</v>
      </c>
      <c r="J7" s="1589"/>
      <c r="K7" s="411"/>
      <c r="L7" s="415"/>
      <c r="M7" s="1011"/>
      <c r="N7" s="738"/>
      <c r="O7" s="738"/>
      <c r="P7" s="738"/>
      <c r="Q7" s="738"/>
      <c r="R7" s="738"/>
      <c r="S7" s="1729"/>
      <c r="T7" s="738"/>
      <c r="U7" s="738"/>
      <c r="V7" s="738"/>
      <c r="W7" s="1730"/>
      <c r="X7" s="1730"/>
      <c r="Y7" s="1730"/>
    </row>
    <row r="8" spans="1:25" s="417" customFormat="1" ht="18.75" customHeight="1" x14ac:dyDescent="0.2">
      <c r="A8" s="415"/>
      <c r="B8" s="567"/>
      <c r="C8" s="1573" t="s">
        <v>68</v>
      </c>
      <c r="D8" s="1573"/>
      <c r="E8" s="1015"/>
      <c r="F8" s="1016">
        <v>45317</v>
      </c>
      <c r="G8" s="1017">
        <v>18.317744165177814</v>
      </c>
      <c r="H8" s="1018">
        <v>881024</v>
      </c>
      <c r="I8" s="1019">
        <v>32.781776061546203</v>
      </c>
      <c r="J8" s="1019">
        <v>28.724645412612386</v>
      </c>
      <c r="K8" s="836"/>
      <c r="L8" s="415"/>
      <c r="N8" s="738"/>
      <c r="O8" s="738"/>
      <c r="P8" s="738"/>
      <c r="Q8" s="738"/>
      <c r="R8" s="738"/>
      <c r="S8" s="1086"/>
      <c r="T8" s="1088"/>
      <c r="U8" s="738"/>
      <c r="V8" s="738"/>
      <c r="W8" s="738"/>
      <c r="X8" s="738"/>
      <c r="Y8" s="738"/>
    </row>
    <row r="9" spans="1:25" s="417" customFormat="1" ht="17.25" customHeight="1" x14ac:dyDescent="0.2">
      <c r="A9" s="415"/>
      <c r="B9" s="567"/>
      <c r="C9" s="1116" t="s">
        <v>350</v>
      </c>
      <c r="D9" s="1117"/>
      <c r="E9" s="1117"/>
      <c r="F9" s="1118">
        <v>1415</v>
      </c>
      <c r="G9" s="1119">
        <v>11.416814587703728</v>
      </c>
      <c r="H9" s="1120">
        <v>8093</v>
      </c>
      <c r="I9" s="1121">
        <v>13.273305779702158</v>
      </c>
      <c r="J9" s="1121">
        <v>23.113554924008366</v>
      </c>
      <c r="K9" s="1122"/>
      <c r="L9" s="415"/>
      <c r="N9" s="1731"/>
      <c r="O9" s="1731"/>
      <c r="P9" s="1731"/>
      <c r="Q9" s="738"/>
      <c r="R9" s="738"/>
      <c r="S9" s="1085"/>
      <c r="T9" s="1087"/>
      <c r="U9" s="738"/>
      <c r="V9" s="738"/>
      <c r="W9" s="738"/>
      <c r="X9" s="738"/>
      <c r="Y9" s="738"/>
    </row>
    <row r="10" spans="1:25" s="839" customFormat="1" ht="17.25" customHeight="1" x14ac:dyDescent="0.2">
      <c r="A10" s="837"/>
      <c r="B10" s="838"/>
      <c r="C10" s="1116" t="s">
        <v>351</v>
      </c>
      <c r="D10" s="1123"/>
      <c r="E10" s="1123"/>
      <c r="F10" s="1118">
        <v>164</v>
      </c>
      <c r="G10" s="1119">
        <v>30.483271375464682</v>
      </c>
      <c r="H10" s="1120">
        <v>3300</v>
      </c>
      <c r="I10" s="1121">
        <v>38.919683924991155</v>
      </c>
      <c r="J10" s="1121">
        <v>24.583333333333247</v>
      </c>
      <c r="K10" s="1062"/>
      <c r="L10" s="837"/>
      <c r="N10" s="1731"/>
      <c r="O10" s="1731"/>
      <c r="P10" s="1731"/>
      <c r="Q10" s="1731"/>
      <c r="R10" s="1731"/>
      <c r="S10" s="1085"/>
      <c r="T10" s="1087"/>
      <c r="U10" s="1731"/>
      <c r="V10" s="1731"/>
      <c r="W10" s="1731"/>
      <c r="X10" s="1731"/>
      <c r="Y10" s="1731"/>
    </row>
    <row r="11" spans="1:25" s="839" customFormat="1" ht="17.25" customHeight="1" x14ac:dyDescent="0.2">
      <c r="A11" s="837"/>
      <c r="B11" s="838"/>
      <c r="C11" s="1116" t="s">
        <v>352</v>
      </c>
      <c r="D11" s="1123"/>
      <c r="E11" s="1123"/>
      <c r="F11" s="1118">
        <v>6634</v>
      </c>
      <c r="G11" s="1119">
        <v>21.226083061368143</v>
      </c>
      <c r="H11" s="1120">
        <v>198406</v>
      </c>
      <c r="I11" s="1121">
        <v>33.168388004908238</v>
      </c>
      <c r="J11" s="1121">
        <v>28.168039273005903</v>
      </c>
      <c r="K11" s="1062"/>
      <c r="L11" s="837"/>
      <c r="N11" s="738"/>
      <c r="O11" s="738"/>
      <c r="P11" s="738"/>
      <c r="Q11" s="1731"/>
      <c r="R11" s="1731"/>
      <c r="S11" s="1085"/>
      <c r="T11" s="1087"/>
      <c r="U11" s="1731"/>
      <c r="V11" s="1731"/>
      <c r="W11" s="1731"/>
      <c r="X11" s="1731"/>
      <c r="Y11" s="1731"/>
    </row>
    <row r="12" spans="1:25" s="417" customFormat="1" ht="24" customHeight="1" x14ac:dyDescent="0.2">
      <c r="A12" s="415"/>
      <c r="B12" s="567"/>
      <c r="C12" s="1124"/>
      <c r="D12" s="1125" t="s">
        <v>437</v>
      </c>
      <c r="E12" s="1125"/>
      <c r="F12" s="1126">
        <v>1154</v>
      </c>
      <c r="G12" s="1127">
        <v>20.79653991710218</v>
      </c>
      <c r="H12" s="1128">
        <v>32662</v>
      </c>
      <c r="I12" s="1129">
        <v>36.49263153190396</v>
      </c>
      <c r="J12" s="1129">
        <v>20.197140407813308</v>
      </c>
      <c r="K12" s="1122"/>
      <c r="L12" s="415"/>
      <c r="N12" s="738"/>
      <c r="O12" s="738"/>
      <c r="P12" s="738"/>
      <c r="Q12" s="738"/>
      <c r="R12" s="738"/>
      <c r="S12" s="1085"/>
      <c r="T12" s="1087"/>
      <c r="U12" s="738"/>
      <c r="V12" s="738"/>
      <c r="W12" s="738"/>
      <c r="X12" s="738"/>
      <c r="Y12" s="738"/>
    </row>
    <row r="13" spans="1:25" s="417" customFormat="1" ht="24" customHeight="1" x14ac:dyDescent="0.2">
      <c r="A13" s="415"/>
      <c r="B13" s="567"/>
      <c r="C13" s="1124"/>
      <c r="D13" s="1125" t="s">
        <v>438</v>
      </c>
      <c r="E13" s="1125"/>
      <c r="F13" s="1126">
        <v>928</v>
      </c>
      <c r="G13" s="1127">
        <v>12.85852847443536</v>
      </c>
      <c r="H13" s="1128">
        <v>21907</v>
      </c>
      <c r="I13" s="1129">
        <v>12.930815679654344</v>
      </c>
      <c r="J13" s="1129">
        <v>25.995800429086756</v>
      </c>
      <c r="K13" s="1122"/>
      <c r="L13" s="415"/>
      <c r="N13" s="738"/>
      <c r="O13" s="738"/>
      <c r="P13" s="738"/>
      <c r="Q13" s="738"/>
      <c r="R13" s="738"/>
      <c r="S13" s="1086"/>
      <c r="T13" s="1088"/>
      <c r="U13" s="738"/>
      <c r="V13" s="738"/>
      <c r="W13" s="738"/>
      <c r="X13" s="738"/>
      <c r="Y13" s="738"/>
    </row>
    <row r="14" spans="1:25" s="417" customFormat="1" ht="18" customHeight="1" x14ac:dyDescent="0.2">
      <c r="A14" s="415"/>
      <c r="B14" s="567"/>
      <c r="C14" s="1124"/>
      <c r="D14" s="1125" t="s">
        <v>439</v>
      </c>
      <c r="E14" s="1125"/>
      <c r="F14" s="1126">
        <v>315</v>
      </c>
      <c r="G14" s="1127">
        <v>21.472392638036812</v>
      </c>
      <c r="H14" s="1128">
        <v>10108</v>
      </c>
      <c r="I14" s="1129">
        <v>43.744319903059683</v>
      </c>
      <c r="J14" s="1129">
        <v>32.076177285318579</v>
      </c>
      <c r="K14" s="1122"/>
      <c r="L14" s="415"/>
      <c r="N14" s="738"/>
      <c r="O14" s="738"/>
      <c r="P14" s="738"/>
      <c r="Q14" s="738"/>
      <c r="R14" s="738"/>
      <c r="S14" s="1086"/>
      <c r="T14" s="1088"/>
      <c r="U14" s="738"/>
      <c r="V14" s="738"/>
      <c r="W14" s="738"/>
      <c r="X14" s="738"/>
      <c r="Y14" s="738"/>
    </row>
    <row r="15" spans="1:25" s="417" customFormat="1" ht="24" customHeight="1" x14ac:dyDescent="0.2">
      <c r="A15" s="415"/>
      <c r="B15" s="567"/>
      <c r="C15" s="1124"/>
      <c r="D15" s="1125" t="s">
        <v>440</v>
      </c>
      <c r="E15" s="1125"/>
      <c r="F15" s="1126">
        <v>218</v>
      </c>
      <c r="G15" s="1127">
        <v>46.581196581196579</v>
      </c>
      <c r="H15" s="1128">
        <v>8257</v>
      </c>
      <c r="I15" s="1129">
        <v>61.426871001339087</v>
      </c>
      <c r="J15" s="1129">
        <v>32.409834080174384</v>
      </c>
      <c r="K15" s="1122"/>
      <c r="L15" s="415"/>
      <c r="N15" s="738"/>
      <c r="O15" s="738"/>
      <c r="P15" s="738"/>
      <c r="Q15" s="738"/>
      <c r="R15" s="738"/>
      <c r="S15" s="1086"/>
      <c r="T15" s="1088"/>
      <c r="U15" s="738"/>
      <c r="V15" s="738"/>
      <c r="W15" s="738"/>
      <c r="X15" s="738"/>
      <c r="Y15" s="738"/>
    </row>
    <row r="16" spans="1:25" s="417" customFormat="1" ht="17.25" customHeight="1" x14ac:dyDescent="0.2">
      <c r="A16" s="415"/>
      <c r="B16" s="567"/>
      <c r="C16" s="1124"/>
      <c r="D16" s="1125" t="s">
        <v>394</v>
      </c>
      <c r="E16" s="1125"/>
      <c r="F16" s="1126">
        <v>59</v>
      </c>
      <c r="G16" s="1127">
        <v>65.555555555555557</v>
      </c>
      <c r="H16" s="1128">
        <v>4616</v>
      </c>
      <c r="I16" s="1129">
        <v>69.403097278604719</v>
      </c>
      <c r="J16" s="1129">
        <v>38.040727902946067</v>
      </c>
      <c r="K16" s="1122"/>
      <c r="L16" s="415"/>
      <c r="N16" s="738"/>
      <c r="O16" s="738"/>
      <c r="P16" s="738"/>
      <c r="Q16" s="738"/>
      <c r="R16" s="738"/>
      <c r="S16" s="1086"/>
      <c r="T16" s="1088"/>
      <c r="U16" s="738"/>
      <c r="V16" s="738"/>
      <c r="W16" s="738"/>
      <c r="X16" s="738"/>
      <c r="Y16" s="738"/>
    </row>
    <row r="17" spans="1:25" s="417" customFormat="1" ht="17.25" customHeight="1" x14ac:dyDescent="0.2">
      <c r="A17" s="415"/>
      <c r="B17" s="567"/>
      <c r="C17" s="1124"/>
      <c r="D17" s="1125" t="s">
        <v>395</v>
      </c>
      <c r="E17" s="1125"/>
      <c r="F17" s="1126">
        <v>291</v>
      </c>
      <c r="G17" s="1127">
        <v>41.630901287553648</v>
      </c>
      <c r="H17" s="1128">
        <v>13210</v>
      </c>
      <c r="I17" s="1129">
        <v>53.518616051533442</v>
      </c>
      <c r="J17" s="1129">
        <v>26.97411052233161</v>
      </c>
      <c r="K17" s="1122"/>
      <c r="L17" s="415"/>
      <c r="N17" s="738"/>
      <c r="O17" s="738"/>
      <c r="P17" s="738"/>
      <c r="Q17" s="738"/>
      <c r="R17" s="738"/>
      <c r="S17" s="1086"/>
      <c r="T17" s="1088"/>
      <c r="U17" s="738"/>
      <c r="V17" s="738"/>
      <c r="W17" s="738"/>
      <c r="X17" s="738"/>
      <c r="Y17" s="738"/>
    </row>
    <row r="18" spans="1:25" s="417" customFormat="1" ht="17.25" customHeight="1" x14ac:dyDescent="0.2">
      <c r="A18" s="415"/>
      <c r="B18" s="567"/>
      <c r="C18" s="1124"/>
      <c r="D18" s="1125" t="s">
        <v>396</v>
      </c>
      <c r="E18" s="1125"/>
      <c r="F18" s="1126">
        <v>471</v>
      </c>
      <c r="G18" s="1127">
        <v>24.685534591194969</v>
      </c>
      <c r="H18" s="1128">
        <v>11013</v>
      </c>
      <c r="I18" s="1129">
        <v>31.24166690306658</v>
      </c>
      <c r="J18" s="1129">
        <v>24.066830109870139</v>
      </c>
      <c r="K18" s="1122"/>
      <c r="L18" s="415"/>
      <c r="N18" s="738"/>
      <c r="O18" s="738"/>
      <c r="P18" s="738"/>
      <c r="Q18" s="738"/>
      <c r="R18" s="738"/>
      <c r="S18" s="1086"/>
      <c r="T18" s="1088"/>
      <c r="U18" s="738"/>
      <c r="V18" s="738"/>
      <c r="W18" s="738"/>
      <c r="X18" s="738"/>
      <c r="Y18" s="738"/>
    </row>
    <row r="19" spans="1:25" s="417" customFormat="1" ht="17.25" customHeight="1" x14ac:dyDescent="0.2">
      <c r="A19" s="415"/>
      <c r="B19" s="567"/>
      <c r="C19" s="1124"/>
      <c r="D19" s="1125" t="s">
        <v>441</v>
      </c>
      <c r="E19" s="1125"/>
      <c r="F19" s="1126">
        <v>1363</v>
      </c>
      <c r="G19" s="1127">
        <v>24.369747899159663</v>
      </c>
      <c r="H19" s="1128">
        <v>26553</v>
      </c>
      <c r="I19" s="1129">
        <v>34.632390343154519</v>
      </c>
      <c r="J19" s="1129">
        <v>28.278047678228685</v>
      </c>
      <c r="K19" s="1122"/>
      <c r="L19" s="415"/>
      <c r="N19" s="738"/>
      <c r="O19" s="738"/>
      <c r="P19" s="738"/>
      <c r="Q19" s="738"/>
      <c r="R19" s="738"/>
      <c r="S19" s="1085"/>
      <c r="T19" s="1087"/>
      <c r="U19" s="738"/>
      <c r="V19" s="738"/>
      <c r="W19" s="738"/>
      <c r="X19" s="738"/>
      <c r="Y19" s="738"/>
    </row>
    <row r="20" spans="1:25" s="417" customFormat="1" ht="36.75" customHeight="1" x14ac:dyDescent="0.2">
      <c r="A20" s="415"/>
      <c r="B20" s="567"/>
      <c r="C20" s="1124"/>
      <c r="D20" s="1125" t="s">
        <v>442</v>
      </c>
      <c r="E20" s="1125"/>
      <c r="F20" s="1126">
        <v>803</v>
      </c>
      <c r="G20" s="1127">
        <v>30.683989300726022</v>
      </c>
      <c r="H20" s="1128">
        <v>29893</v>
      </c>
      <c r="I20" s="1129">
        <v>45.182207040401444</v>
      </c>
      <c r="J20" s="1129">
        <v>28.998260462315535</v>
      </c>
      <c r="K20" s="1122"/>
      <c r="L20" s="415"/>
      <c r="N20" s="738"/>
      <c r="O20" s="738"/>
      <c r="P20" s="738"/>
      <c r="Q20" s="738"/>
      <c r="R20" s="738"/>
      <c r="S20" s="1086"/>
      <c r="T20" s="1088"/>
      <c r="U20" s="738"/>
      <c r="V20" s="738"/>
      <c r="W20" s="738"/>
      <c r="X20" s="738"/>
      <c r="Y20" s="738"/>
    </row>
    <row r="21" spans="1:25" s="417" customFormat="1" ht="23.25" customHeight="1" x14ac:dyDescent="0.2">
      <c r="A21" s="415"/>
      <c r="B21" s="567"/>
      <c r="C21" s="1124"/>
      <c r="D21" s="1125" t="s">
        <v>443</v>
      </c>
      <c r="E21" s="1125"/>
      <c r="F21" s="1126">
        <v>188</v>
      </c>
      <c r="G21" s="1127">
        <v>41.409691629955944</v>
      </c>
      <c r="H21" s="1128">
        <v>21970</v>
      </c>
      <c r="I21" s="1129">
        <v>68.934140754918261</v>
      </c>
      <c r="J21" s="1129">
        <v>41.580109239872449</v>
      </c>
      <c r="K21" s="1122"/>
      <c r="L21" s="415"/>
      <c r="N21" s="738"/>
      <c r="O21" s="738"/>
      <c r="P21" s="738"/>
      <c r="Q21" s="738"/>
      <c r="R21" s="738"/>
      <c r="S21" s="1086"/>
      <c r="T21" s="1088"/>
      <c r="U21" s="738"/>
      <c r="V21" s="738"/>
      <c r="W21" s="738"/>
      <c r="X21" s="738"/>
      <c r="Y21" s="738"/>
    </row>
    <row r="22" spans="1:25" s="417" customFormat="1" ht="18" customHeight="1" x14ac:dyDescent="0.2">
      <c r="A22" s="415"/>
      <c r="B22" s="567"/>
      <c r="C22" s="1124"/>
      <c r="D22" s="1130" t="s">
        <v>444</v>
      </c>
      <c r="E22" s="1125"/>
      <c r="F22" s="1126">
        <v>844</v>
      </c>
      <c r="G22" s="1127">
        <v>16.2557781201849</v>
      </c>
      <c r="H22" s="1128">
        <v>18217</v>
      </c>
      <c r="I22" s="1129">
        <v>29.659237068754983</v>
      </c>
      <c r="J22" s="1129">
        <v>24.126145907668956</v>
      </c>
      <c r="K22" s="1122"/>
      <c r="L22" s="415"/>
      <c r="N22" s="1732"/>
      <c r="O22" s="1732"/>
      <c r="P22" s="1732"/>
      <c r="Q22" s="738"/>
      <c r="R22" s="738"/>
      <c r="S22" s="1086"/>
      <c r="T22" s="1088"/>
      <c r="U22" s="738"/>
      <c r="V22" s="738"/>
      <c r="W22" s="738"/>
      <c r="X22" s="738"/>
      <c r="Y22" s="738"/>
    </row>
    <row r="23" spans="1:25" s="842" customFormat="1" ht="18" customHeight="1" x14ac:dyDescent="0.2">
      <c r="A23" s="840"/>
      <c r="B23" s="841"/>
      <c r="C23" s="1116" t="s">
        <v>445</v>
      </c>
      <c r="D23" s="1125"/>
      <c r="E23" s="1125"/>
      <c r="F23" s="1131">
        <v>100</v>
      </c>
      <c r="G23" s="1132">
        <v>52.356020942408378</v>
      </c>
      <c r="H23" s="1120">
        <v>5441</v>
      </c>
      <c r="I23" s="1121">
        <v>81.500898741761532</v>
      </c>
      <c r="J23" s="1121">
        <v>31.59639772100698</v>
      </c>
      <c r="K23" s="1122"/>
      <c r="L23" s="840"/>
      <c r="N23" s="1732"/>
      <c r="O23" s="1732"/>
      <c r="P23" s="1732"/>
      <c r="Q23" s="1732"/>
      <c r="R23" s="1732"/>
      <c r="S23" s="1086"/>
      <c r="T23" s="1088"/>
      <c r="U23" s="1732"/>
      <c r="V23" s="1732"/>
      <c r="W23" s="1732"/>
      <c r="X23" s="1732"/>
      <c r="Y23" s="1732"/>
    </row>
    <row r="24" spans="1:25" s="842" customFormat="1" ht="18" customHeight="1" x14ac:dyDescent="0.2">
      <c r="A24" s="840"/>
      <c r="B24" s="841"/>
      <c r="C24" s="1116" t="s">
        <v>353</v>
      </c>
      <c r="D24" s="1125"/>
      <c r="E24" s="1125"/>
      <c r="F24" s="1131">
        <v>282</v>
      </c>
      <c r="G24" s="1132">
        <v>47.959183673469383</v>
      </c>
      <c r="H24" s="1120">
        <v>11510</v>
      </c>
      <c r="I24" s="1121">
        <v>54.42337699181995</v>
      </c>
      <c r="J24" s="1121">
        <v>26.54526498696794</v>
      </c>
      <c r="K24" s="1122"/>
      <c r="L24" s="840"/>
      <c r="N24" s="1732"/>
      <c r="O24" s="1732"/>
      <c r="P24" s="1732"/>
      <c r="Q24" s="1732"/>
      <c r="R24" s="1732"/>
      <c r="S24" s="1086"/>
      <c r="T24" s="1088"/>
      <c r="U24" s="1732"/>
      <c r="V24" s="1732"/>
      <c r="W24" s="1732"/>
      <c r="X24" s="1732"/>
      <c r="Y24" s="1732"/>
    </row>
    <row r="25" spans="1:25" s="842" customFormat="1" ht="18" customHeight="1" x14ac:dyDescent="0.2">
      <c r="A25" s="840"/>
      <c r="B25" s="841"/>
      <c r="C25" s="1116" t="s">
        <v>354</v>
      </c>
      <c r="D25" s="1125"/>
      <c r="E25" s="1125"/>
      <c r="F25" s="1131">
        <v>3783</v>
      </c>
      <c r="G25" s="1132">
        <v>15.18362432269717</v>
      </c>
      <c r="H25" s="1120">
        <v>44246</v>
      </c>
      <c r="I25" s="1121">
        <v>22.479639480355846</v>
      </c>
      <c r="J25" s="1121">
        <v>24.274216878361358</v>
      </c>
      <c r="K25" s="1122"/>
      <c r="L25" s="840"/>
      <c r="N25" s="1732"/>
      <c r="O25" s="1732"/>
      <c r="P25" s="1732"/>
      <c r="Q25" s="1732"/>
      <c r="R25" s="1732"/>
      <c r="S25" s="1086"/>
      <c r="T25" s="1088"/>
      <c r="U25" s="1732"/>
      <c r="V25" s="1732"/>
      <c r="W25" s="1732"/>
      <c r="X25" s="1732"/>
      <c r="Y25" s="1732"/>
    </row>
    <row r="26" spans="1:25" s="842" customFormat="1" ht="18" customHeight="1" x14ac:dyDescent="0.2">
      <c r="A26" s="840"/>
      <c r="B26" s="841"/>
      <c r="C26" s="1133" t="s">
        <v>355</v>
      </c>
      <c r="D26" s="1130"/>
      <c r="E26" s="1130"/>
      <c r="F26" s="1131">
        <v>11492</v>
      </c>
      <c r="G26" s="1132">
        <v>17.153518919322337</v>
      </c>
      <c r="H26" s="1120">
        <v>184933</v>
      </c>
      <c r="I26" s="1121">
        <v>35.554124330715474</v>
      </c>
      <c r="J26" s="1121">
        <v>30.780839547295233</v>
      </c>
      <c r="K26" s="1122"/>
      <c r="L26" s="840"/>
      <c r="N26" s="1732"/>
      <c r="O26" s="1732"/>
      <c r="P26" s="1732"/>
      <c r="Q26" s="1732"/>
      <c r="R26" s="1732"/>
      <c r="S26" s="1086"/>
      <c r="T26" s="1088"/>
      <c r="U26" s="1732"/>
      <c r="V26" s="1732"/>
      <c r="W26" s="1732"/>
      <c r="X26" s="1732"/>
      <c r="Y26" s="1732"/>
    </row>
    <row r="27" spans="1:25" s="842" customFormat="1" ht="22.5" customHeight="1" x14ac:dyDescent="0.2">
      <c r="A27" s="840"/>
      <c r="B27" s="841"/>
      <c r="C27" s="1134"/>
      <c r="D27" s="1130" t="s">
        <v>446</v>
      </c>
      <c r="E27" s="1130"/>
      <c r="F27" s="1135">
        <v>1932</v>
      </c>
      <c r="G27" s="1136">
        <v>17.463617463617464</v>
      </c>
      <c r="H27" s="1128">
        <v>15893</v>
      </c>
      <c r="I27" s="1129">
        <v>24.055154459731494</v>
      </c>
      <c r="J27" s="1129">
        <v>26.655823318441936</v>
      </c>
      <c r="K27" s="1122"/>
      <c r="L27" s="840"/>
      <c r="N27" s="1732"/>
      <c r="O27" s="1732"/>
      <c r="P27" s="1732"/>
      <c r="Q27" s="1732"/>
      <c r="R27" s="1732"/>
      <c r="S27" s="1085"/>
      <c r="T27" s="1087"/>
      <c r="U27" s="1732"/>
      <c r="V27" s="1732"/>
      <c r="W27" s="1732"/>
      <c r="X27" s="1732"/>
      <c r="Y27" s="1732"/>
    </row>
    <row r="28" spans="1:25" s="842" customFormat="1" ht="17.25" customHeight="1" x14ac:dyDescent="0.2">
      <c r="A28" s="840"/>
      <c r="B28" s="841"/>
      <c r="C28" s="1134"/>
      <c r="D28" s="1130" t="s">
        <v>447</v>
      </c>
      <c r="E28" s="1130"/>
      <c r="F28" s="1135">
        <v>3909</v>
      </c>
      <c r="G28" s="1136">
        <v>20.720911741319906</v>
      </c>
      <c r="H28" s="1128">
        <v>46035</v>
      </c>
      <c r="I28" s="1129">
        <v>28.231246627091206</v>
      </c>
      <c r="J28" s="1129">
        <v>25.448941023134406</v>
      </c>
      <c r="K28" s="1122"/>
      <c r="L28" s="840"/>
      <c r="N28" s="1732"/>
      <c r="O28" s="1732"/>
      <c r="P28" s="1732"/>
      <c r="Q28" s="1732"/>
      <c r="R28" s="1732"/>
      <c r="S28" s="1086"/>
      <c r="T28" s="1088"/>
      <c r="U28" s="1732"/>
      <c r="V28" s="1732"/>
      <c r="W28" s="1732"/>
      <c r="X28" s="1732"/>
      <c r="Y28" s="1732"/>
    </row>
    <row r="29" spans="1:25" s="842" customFormat="1" ht="17.25" customHeight="1" x14ac:dyDescent="0.2">
      <c r="A29" s="840"/>
      <c r="B29" s="841"/>
      <c r="C29" s="1134"/>
      <c r="D29" s="1130" t="s">
        <v>448</v>
      </c>
      <c r="E29" s="1130"/>
      <c r="F29" s="1135">
        <v>5651</v>
      </c>
      <c r="G29" s="1136">
        <v>15.24536649850271</v>
      </c>
      <c r="H29" s="1128">
        <v>123005</v>
      </c>
      <c r="I29" s="1129">
        <v>42.268016439184635</v>
      </c>
      <c r="J29" s="1129">
        <v>33.30929637006593</v>
      </c>
      <c r="K29" s="1122"/>
      <c r="L29" s="840"/>
      <c r="N29" s="1732"/>
      <c r="O29" s="1732"/>
      <c r="P29" s="1732"/>
      <c r="Q29" s="1732"/>
      <c r="R29" s="1732"/>
      <c r="S29" s="1086"/>
      <c r="T29" s="1088"/>
      <c r="U29" s="1732"/>
      <c r="V29" s="1732"/>
      <c r="W29" s="1732"/>
      <c r="X29" s="1732"/>
      <c r="Y29" s="1732"/>
    </row>
    <row r="30" spans="1:25" s="842" customFormat="1" ht="17.25" customHeight="1" x14ac:dyDescent="0.2">
      <c r="A30" s="840"/>
      <c r="B30" s="841"/>
      <c r="C30" s="1133" t="s">
        <v>356</v>
      </c>
      <c r="D30" s="1137"/>
      <c r="E30" s="1137"/>
      <c r="F30" s="1131">
        <v>1856</v>
      </c>
      <c r="G30" s="1132">
        <v>20.751341681574239</v>
      </c>
      <c r="H30" s="1120">
        <v>59926</v>
      </c>
      <c r="I30" s="1121">
        <v>44.786069279922273</v>
      </c>
      <c r="J30" s="1121">
        <v>33.255431699095389</v>
      </c>
      <c r="K30" s="1122"/>
      <c r="L30" s="840"/>
      <c r="N30" s="1732"/>
      <c r="O30" s="1732"/>
      <c r="P30" s="1732"/>
      <c r="Q30" s="1732"/>
      <c r="R30" s="1732"/>
      <c r="S30" s="1086"/>
      <c r="T30" s="1088"/>
      <c r="U30" s="1732"/>
      <c r="V30" s="1732"/>
      <c r="W30" s="1732"/>
      <c r="X30" s="1732"/>
      <c r="Y30" s="1732"/>
    </row>
    <row r="31" spans="1:25" s="842" customFormat="1" ht="17.25" customHeight="1" x14ac:dyDescent="0.2">
      <c r="A31" s="840"/>
      <c r="B31" s="841"/>
      <c r="C31" s="1133" t="s">
        <v>357</v>
      </c>
      <c r="D31" s="1138"/>
      <c r="E31" s="1138"/>
      <c r="F31" s="1131">
        <v>3343</v>
      </c>
      <c r="G31" s="1132">
        <v>11.150767178118747</v>
      </c>
      <c r="H31" s="1120">
        <v>45847</v>
      </c>
      <c r="I31" s="1121">
        <v>22.708226017355472</v>
      </c>
      <c r="J31" s="1121">
        <v>27.164372805199875</v>
      </c>
      <c r="K31" s="1122"/>
      <c r="L31" s="840"/>
      <c r="N31" s="1732"/>
      <c r="O31" s="1732"/>
      <c r="P31" s="1732"/>
      <c r="Q31" s="1732"/>
      <c r="R31" s="1732"/>
      <c r="S31" s="1086"/>
      <c r="T31" s="1088"/>
      <c r="U31" s="1732"/>
      <c r="V31" s="1732"/>
      <c r="W31" s="1732"/>
      <c r="X31" s="1732"/>
      <c r="Y31" s="1732"/>
    </row>
    <row r="32" spans="1:25" s="842" customFormat="1" ht="17.25" customHeight="1" x14ac:dyDescent="0.2">
      <c r="A32" s="840"/>
      <c r="B32" s="841"/>
      <c r="C32" s="1133" t="s">
        <v>449</v>
      </c>
      <c r="D32" s="1138"/>
      <c r="E32" s="1138"/>
      <c r="F32" s="1131">
        <v>1018</v>
      </c>
      <c r="G32" s="1132">
        <v>25.399201596806385</v>
      </c>
      <c r="H32" s="1120">
        <v>29639</v>
      </c>
      <c r="I32" s="1121">
        <v>41.03192402469751</v>
      </c>
      <c r="J32" s="1121">
        <v>31.333681973076153</v>
      </c>
      <c r="K32" s="1122"/>
      <c r="L32" s="840"/>
      <c r="N32" s="1732"/>
      <c r="O32" s="1732"/>
      <c r="P32" s="1732"/>
      <c r="Q32" s="1732"/>
      <c r="R32" s="1732"/>
      <c r="S32" s="1086"/>
      <c r="T32" s="1088"/>
      <c r="U32" s="1732"/>
      <c r="V32" s="1732"/>
      <c r="W32" s="1732"/>
      <c r="X32" s="1732"/>
      <c r="Y32" s="1732"/>
    </row>
    <row r="33" spans="1:31" s="842" customFormat="1" ht="17.25" customHeight="1" x14ac:dyDescent="0.2">
      <c r="A33" s="840"/>
      <c r="B33" s="841"/>
      <c r="C33" s="1133" t="s">
        <v>358</v>
      </c>
      <c r="D33" s="1139"/>
      <c r="E33" s="1139"/>
      <c r="F33" s="1131">
        <v>986</v>
      </c>
      <c r="G33" s="1132">
        <v>31.816715069377217</v>
      </c>
      <c r="H33" s="1120">
        <v>59588</v>
      </c>
      <c r="I33" s="1121">
        <v>75.146287328490715</v>
      </c>
      <c r="J33" s="1121">
        <v>29.250738403705267</v>
      </c>
      <c r="K33" s="1122"/>
      <c r="L33" s="840">
        <v>607</v>
      </c>
      <c r="N33" s="1732"/>
      <c r="O33" s="1732"/>
      <c r="P33" s="1732"/>
      <c r="Q33" s="1732"/>
      <c r="R33" s="1732"/>
      <c r="S33" s="1086"/>
      <c r="T33" s="1088"/>
      <c r="U33" s="1732"/>
      <c r="V33" s="1732"/>
      <c r="W33" s="1732"/>
      <c r="X33" s="1732"/>
      <c r="Y33" s="1732"/>
    </row>
    <row r="34" spans="1:31" s="842" customFormat="1" ht="17.25" customHeight="1" x14ac:dyDescent="0.2">
      <c r="A34" s="840"/>
      <c r="B34" s="841"/>
      <c r="C34" s="1133" t="s">
        <v>359</v>
      </c>
      <c r="D34" s="1140"/>
      <c r="E34" s="1140"/>
      <c r="F34" s="1131">
        <v>705</v>
      </c>
      <c r="G34" s="1132">
        <v>12.591534202536167</v>
      </c>
      <c r="H34" s="1120">
        <v>3063</v>
      </c>
      <c r="I34" s="1121">
        <v>14.874708624708624</v>
      </c>
      <c r="J34" s="1121">
        <v>26.413320274240935</v>
      </c>
      <c r="K34" s="1122"/>
      <c r="L34" s="840"/>
      <c r="N34" s="1732"/>
      <c r="O34" s="1732"/>
      <c r="P34" s="1732"/>
      <c r="Q34" s="1732"/>
      <c r="R34" s="1732"/>
      <c r="S34" s="1086"/>
      <c r="T34" s="1088"/>
      <c r="U34" s="1732"/>
      <c r="V34" s="1732"/>
      <c r="W34" s="1732"/>
      <c r="X34" s="1732"/>
      <c r="Y34" s="1732"/>
    </row>
    <row r="35" spans="1:31" s="842" customFormat="1" ht="17.25" customHeight="1" x14ac:dyDescent="0.2">
      <c r="A35" s="840"/>
      <c r="B35" s="841"/>
      <c r="C35" s="1116" t="s">
        <v>450</v>
      </c>
      <c r="D35" s="1141"/>
      <c r="E35" s="1141"/>
      <c r="F35" s="1131">
        <v>5355</v>
      </c>
      <c r="G35" s="1132">
        <v>28.351334180432019</v>
      </c>
      <c r="H35" s="1120">
        <v>43173</v>
      </c>
      <c r="I35" s="1121">
        <v>35.368860852824312</v>
      </c>
      <c r="J35" s="1121">
        <v>32.199939777175665</v>
      </c>
      <c r="K35" s="1122"/>
      <c r="L35" s="840"/>
      <c r="N35" s="1732"/>
      <c r="O35" s="1732"/>
      <c r="P35" s="1732"/>
      <c r="Q35" s="1732"/>
      <c r="R35" s="1732"/>
      <c r="S35" s="1086"/>
      <c r="T35" s="1088"/>
      <c r="U35" s="1732"/>
      <c r="V35" s="1732"/>
      <c r="W35" s="1732"/>
      <c r="X35" s="1732"/>
      <c r="Y35" s="1732"/>
    </row>
    <row r="36" spans="1:31" s="842" customFormat="1" ht="17.25" customHeight="1" x14ac:dyDescent="0.2">
      <c r="A36" s="840"/>
      <c r="B36" s="841"/>
      <c r="C36" s="1116" t="s">
        <v>451</v>
      </c>
      <c r="D36" s="1142"/>
      <c r="E36" s="1142"/>
      <c r="F36" s="1131">
        <v>1416</v>
      </c>
      <c r="G36" s="1132">
        <v>21.223021582733814</v>
      </c>
      <c r="H36" s="1120">
        <v>67427</v>
      </c>
      <c r="I36" s="1121">
        <v>26.836510103442375</v>
      </c>
      <c r="J36" s="1121">
        <v>29.070283417622026</v>
      </c>
      <c r="K36" s="1122"/>
      <c r="L36" s="840"/>
      <c r="N36" s="1732"/>
      <c r="O36" s="1732"/>
      <c r="P36" s="1732"/>
      <c r="Q36" s="1732"/>
      <c r="R36" s="1732"/>
      <c r="S36" s="1086"/>
      <c r="T36" s="1088"/>
      <c r="U36" s="1732"/>
      <c r="V36" s="1732"/>
      <c r="W36" s="1732"/>
      <c r="X36" s="1732"/>
      <c r="Y36" s="1732"/>
    </row>
    <row r="37" spans="1:31" s="842" customFormat="1" ht="17.25" customHeight="1" x14ac:dyDescent="0.2">
      <c r="A37" s="840"/>
      <c r="B37" s="841"/>
      <c r="C37" s="1116" t="s">
        <v>452</v>
      </c>
      <c r="D37" s="1143"/>
      <c r="E37" s="1142"/>
      <c r="F37" s="1131">
        <v>175</v>
      </c>
      <c r="G37" s="1132">
        <v>29.36241610738255</v>
      </c>
      <c r="H37" s="1120">
        <v>2812</v>
      </c>
      <c r="I37" s="1121">
        <v>26.202012672381663</v>
      </c>
      <c r="J37" s="1121">
        <v>50.698790896159338</v>
      </c>
      <c r="K37" s="1122"/>
      <c r="L37" s="840"/>
      <c r="M37" s="1020"/>
      <c r="N37" s="1732"/>
      <c r="O37" s="1732"/>
      <c r="P37" s="1732"/>
      <c r="Q37" s="1732"/>
      <c r="R37" s="1732"/>
      <c r="S37" s="1086"/>
      <c r="T37" s="1088"/>
      <c r="U37" s="1732"/>
      <c r="V37" s="1732"/>
      <c r="W37" s="1732"/>
      <c r="X37" s="1732"/>
      <c r="Y37" s="1732"/>
      <c r="Z37" s="1020"/>
      <c r="AA37" s="1020"/>
      <c r="AB37" s="1020"/>
      <c r="AC37" s="1020"/>
      <c r="AD37" s="1020"/>
      <c r="AE37" s="1020"/>
    </row>
    <row r="38" spans="1:31" s="842" customFormat="1" ht="17.25" customHeight="1" x14ac:dyDescent="0.2">
      <c r="A38" s="840"/>
      <c r="B38" s="841"/>
      <c r="C38" s="1133" t="s">
        <v>360</v>
      </c>
      <c r="D38" s="1125"/>
      <c r="E38" s="1125"/>
      <c r="F38" s="1131">
        <v>912</v>
      </c>
      <c r="G38" s="1132">
        <v>26.327944572748269</v>
      </c>
      <c r="H38" s="1120">
        <v>15326</v>
      </c>
      <c r="I38" s="1121">
        <v>28.541100227196541</v>
      </c>
      <c r="J38" s="1121">
        <v>23.708795510896273</v>
      </c>
      <c r="K38" s="1122"/>
      <c r="L38" s="840"/>
      <c r="M38" s="1020"/>
      <c r="N38" s="1732"/>
      <c r="O38" s="1732"/>
      <c r="P38" s="1732"/>
      <c r="Q38" s="1732"/>
      <c r="R38" s="1732"/>
      <c r="S38" s="1086"/>
      <c r="T38" s="1088"/>
      <c r="U38" s="1732"/>
      <c r="V38" s="1732"/>
      <c r="W38" s="1732"/>
      <c r="X38" s="1732"/>
      <c r="Y38" s="1732"/>
      <c r="Z38" s="1020"/>
      <c r="AA38" s="1020"/>
      <c r="AB38" s="1020"/>
      <c r="AC38" s="1020"/>
      <c r="AD38" s="1020"/>
      <c r="AE38" s="1020"/>
    </row>
    <row r="39" spans="1:31" s="842" customFormat="1" ht="17.25" customHeight="1" x14ac:dyDescent="0.2">
      <c r="A39" s="840"/>
      <c r="B39" s="841"/>
      <c r="C39" s="1133" t="s">
        <v>361</v>
      </c>
      <c r="D39" s="1125"/>
      <c r="E39" s="1125"/>
      <c r="F39" s="1131">
        <v>3358</v>
      </c>
      <c r="G39" s="1132">
        <v>24.130497269330267</v>
      </c>
      <c r="H39" s="1120">
        <v>78515</v>
      </c>
      <c r="I39" s="1121">
        <v>32.825643426927769</v>
      </c>
      <c r="J39" s="1121">
        <v>23.710195504043696</v>
      </c>
      <c r="K39" s="1122"/>
      <c r="L39" s="840"/>
      <c r="M39" s="1020"/>
      <c r="N39" s="1732"/>
      <c r="O39" s="1732"/>
      <c r="P39" s="1732"/>
      <c r="Q39" s="1732"/>
      <c r="R39" s="1732"/>
      <c r="S39" s="1086"/>
      <c r="T39" s="1088"/>
      <c r="U39" s="1732"/>
      <c r="V39" s="1732"/>
      <c r="W39" s="1732"/>
      <c r="X39" s="1732"/>
      <c r="Y39" s="1732"/>
      <c r="Z39" s="1020"/>
      <c r="AA39" s="1020"/>
      <c r="AB39" s="1020"/>
      <c r="AC39" s="1020"/>
      <c r="AD39" s="1020"/>
      <c r="AE39" s="1020"/>
    </row>
    <row r="40" spans="1:31" s="842" customFormat="1" ht="17.25" customHeight="1" x14ac:dyDescent="0.2">
      <c r="A40" s="840"/>
      <c r="B40" s="841"/>
      <c r="C40" s="1133" t="s">
        <v>453</v>
      </c>
      <c r="D40" s="1117"/>
      <c r="E40" s="1117"/>
      <c r="F40" s="1131">
        <v>402</v>
      </c>
      <c r="G40" s="1132">
        <v>14.602252088630586</v>
      </c>
      <c r="H40" s="1120">
        <v>4912</v>
      </c>
      <c r="I40" s="1121">
        <v>22.494962447334675</v>
      </c>
      <c r="J40" s="1121">
        <v>21.812092833876253</v>
      </c>
      <c r="K40" s="1122"/>
      <c r="L40" s="840"/>
      <c r="M40" s="1020"/>
      <c r="N40" s="1732"/>
      <c r="O40" s="1732"/>
      <c r="P40" s="1732"/>
      <c r="Q40" s="1732"/>
      <c r="R40" s="1732"/>
      <c r="S40" s="1086"/>
      <c r="T40" s="1088"/>
      <c r="U40" s="1732"/>
      <c r="V40" s="1732"/>
      <c r="W40" s="1732"/>
      <c r="X40" s="1732"/>
      <c r="Y40" s="1732"/>
      <c r="Z40" s="1020"/>
      <c r="AA40" s="1020"/>
      <c r="AB40" s="1020"/>
      <c r="AC40" s="1020"/>
      <c r="AD40" s="1020"/>
      <c r="AE40" s="1020"/>
    </row>
    <row r="41" spans="1:31" s="842" customFormat="1" ht="17.25" customHeight="1" x14ac:dyDescent="0.2">
      <c r="A41" s="840"/>
      <c r="B41" s="841"/>
      <c r="C41" s="1133" t="s">
        <v>362</v>
      </c>
      <c r="D41" s="1117"/>
      <c r="E41" s="1117"/>
      <c r="F41" s="1131">
        <v>1920</v>
      </c>
      <c r="G41" s="1132">
        <v>15.253833320092159</v>
      </c>
      <c r="H41" s="1120">
        <v>14859</v>
      </c>
      <c r="I41" s="1121">
        <v>21.713525835866264</v>
      </c>
      <c r="J41" s="1121">
        <v>26.275725149740893</v>
      </c>
      <c r="K41" s="1122"/>
      <c r="L41" s="840"/>
      <c r="M41" s="1020"/>
      <c r="N41" s="1733"/>
      <c r="O41" s="1733"/>
      <c r="P41" s="1733"/>
      <c r="Q41" s="1732"/>
      <c r="R41" s="1732"/>
      <c r="S41" s="1086"/>
      <c r="T41" s="1088"/>
      <c r="U41" s="1732"/>
      <c r="V41" s="1732"/>
      <c r="W41" s="1732"/>
      <c r="X41" s="1732"/>
      <c r="Y41" s="1732"/>
      <c r="Z41" s="1020"/>
      <c r="AA41" s="1020"/>
      <c r="AB41" s="1020"/>
      <c r="AC41" s="1020"/>
      <c r="AD41" s="1020"/>
      <c r="AE41" s="1020"/>
    </row>
    <row r="42" spans="1:31" s="580" customFormat="1" ht="17.25" customHeight="1" x14ac:dyDescent="0.2">
      <c r="A42" s="840"/>
      <c r="B42" s="841"/>
      <c r="C42" s="1133" t="s">
        <v>397</v>
      </c>
      <c r="D42" s="1117"/>
      <c r="E42" s="1117"/>
      <c r="F42" s="1144">
        <v>1</v>
      </c>
      <c r="G42" s="1132">
        <v>7.6923076923076925</v>
      </c>
      <c r="H42" s="1120">
        <v>8</v>
      </c>
      <c r="I42" s="1121">
        <v>8.791208791208792</v>
      </c>
      <c r="J42" s="1121">
        <v>8.625</v>
      </c>
      <c r="K42" s="1122"/>
      <c r="L42" s="840"/>
      <c r="M42" s="1021"/>
      <c r="N42" s="585"/>
      <c r="O42" s="585"/>
      <c r="P42" s="585"/>
      <c r="Q42" s="1733"/>
      <c r="R42" s="1733"/>
      <c r="S42" s="1086"/>
      <c r="T42" s="1088"/>
      <c r="U42" s="1733"/>
      <c r="V42" s="1733"/>
      <c r="W42" s="1733"/>
      <c r="X42" s="1733"/>
      <c r="Y42" s="1733"/>
      <c r="Z42" s="1021"/>
      <c r="AA42" s="1021"/>
      <c r="AB42" s="1021"/>
      <c r="AC42" s="1021"/>
      <c r="AD42" s="1021"/>
      <c r="AE42" s="1021"/>
    </row>
    <row r="43" spans="1:31" ht="39" customHeight="1" x14ac:dyDescent="0.2">
      <c r="A43" s="403"/>
      <c r="B43" s="466"/>
      <c r="C43" s="1574" t="s">
        <v>454</v>
      </c>
      <c r="D43" s="1574"/>
      <c r="E43" s="1574"/>
      <c r="F43" s="1574"/>
      <c r="G43" s="1574"/>
      <c r="H43" s="1574"/>
      <c r="I43" s="1574"/>
      <c r="J43" s="1574"/>
      <c r="K43" s="1574"/>
      <c r="L43" s="151"/>
      <c r="M43" s="152"/>
      <c r="N43" s="152"/>
      <c r="O43" s="152"/>
      <c r="P43" s="152"/>
      <c r="Q43" s="152"/>
      <c r="R43" s="152"/>
      <c r="S43" s="1022"/>
      <c r="T43" s="1023"/>
      <c r="U43" s="1023"/>
      <c r="V43" s="1023"/>
      <c r="W43" s="1734"/>
      <c r="X43" s="1023"/>
      <c r="Y43" s="1023"/>
      <c r="Z43" s="430"/>
      <c r="AA43" s="430"/>
      <c r="AB43" s="430"/>
      <c r="AC43" s="430"/>
      <c r="AD43" s="430"/>
      <c r="AE43" s="430"/>
    </row>
    <row r="44" spans="1:31" s="434" customFormat="1" ht="13.5" customHeight="1" x14ac:dyDescent="0.2">
      <c r="A44" s="578"/>
      <c r="B44" s="579"/>
      <c r="C44" s="1145" t="s">
        <v>463</v>
      </c>
      <c r="D44" s="1146"/>
      <c r="E44" s="1146"/>
      <c r="F44" s="1147"/>
      <c r="G44" s="1147"/>
      <c r="H44" s="1147"/>
      <c r="I44" s="1147"/>
      <c r="J44" s="1148"/>
      <c r="K44" s="1146"/>
      <c r="L44" s="578"/>
      <c r="M44" s="584"/>
      <c r="Q44" s="584"/>
      <c r="R44" s="584"/>
      <c r="S44" s="584"/>
      <c r="T44" s="584"/>
      <c r="U44" s="584"/>
      <c r="V44" s="584"/>
      <c r="W44" s="584"/>
      <c r="X44" s="584"/>
      <c r="Y44" s="584"/>
      <c r="Z44" s="584"/>
      <c r="AA44" s="584"/>
      <c r="AB44" s="584"/>
      <c r="AC44" s="584"/>
      <c r="AD44" s="584"/>
      <c r="AE44" s="584"/>
    </row>
    <row r="45" spans="1:31" s="434" customFormat="1" ht="13.5" customHeight="1" x14ac:dyDescent="0.2">
      <c r="A45" s="431"/>
      <c r="B45" s="583">
        <v>12</v>
      </c>
      <c r="C45" s="1575">
        <v>43132</v>
      </c>
      <c r="D45" s="1575"/>
      <c r="E45" s="1006"/>
      <c r="F45" s="151"/>
      <c r="G45" s="151"/>
      <c r="H45" s="151"/>
      <c r="I45" s="151"/>
      <c r="J45" s="151"/>
      <c r="K45" s="582"/>
      <c r="L45" s="431"/>
      <c r="M45" s="584"/>
      <c r="N45" s="584"/>
      <c r="O45" s="584"/>
      <c r="P45" s="584"/>
      <c r="Q45" s="584"/>
      <c r="R45" s="584"/>
      <c r="S45" s="584"/>
      <c r="T45" s="584"/>
      <c r="U45" s="584"/>
      <c r="V45" s="584"/>
      <c r="W45" s="584"/>
      <c r="X45" s="584"/>
      <c r="Y45" s="584"/>
      <c r="Z45" s="584"/>
      <c r="AA45" s="584"/>
      <c r="AB45" s="584"/>
      <c r="AC45" s="584"/>
      <c r="AD45" s="584"/>
      <c r="AE45" s="584"/>
    </row>
    <row r="46" spans="1:31" x14ac:dyDescent="0.2">
      <c r="A46" s="584"/>
      <c r="B46" s="585"/>
      <c r="C46" s="586"/>
      <c r="D46" s="152"/>
      <c r="E46" s="152"/>
      <c r="F46" s="152"/>
      <c r="G46" s="152"/>
      <c r="H46" s="152"/>
      <c r="I46" s="152"/>
      <c r="J46" s="152"/>
      <c r="K46" s="587"/>
      <c r="L46" s="584"/>
      <c r="M46" s="1023"/>
      <c r="N46" s="430"/>
      <c r="O46" s="430"/>
      <c r="P46" s="430"/>
      <c r="Q46" s="430"/>
      <c r="R46" s="430"/>
      <c r="S46" s="430"/>
      <c r="T46" s="430"/>
      <c r="U46" s="430"/>
      <c r="V46" s="430"/>
      <c r="W46" s="430"/>
      <c r="X46" s="430"/>
      <c r="Y46" s="430"/>
      <c r="Z46" s="430"/>
      <c r="AA46" s="430"/>
      <c r="AB46" s="430"/>
      <c r="AC46" s="430"/>
      <c r="AD46" s="430"/>
      <c r="AE46" s="430"/>
    </row>
    <row r="47" spans="1:31" x14ac:dyDescent="0.2">
      <c r="A47" s="430"/>
      <c r="B47" s="430"/>
      <c r="C47" s="430"/>
      <c r="D47" s="430"/>
      <c r="E47" s="430"/>
      <c r="F47" s="1024"/>
      <c r="G47" s="1024"/>
      <c r="H47" s="1024"/>
      <c r="I47" s="1024"/>
      <c r="J47" s="1025"/>
      <c r="K47" s="1023"/>
      <c r="L47" s="1026"/>
      <c r="M47" s="1023"/>
      <c r="N47" s="430"/>
      <c r="O47" s="430"/>
      <c r="P47" s="430"/>
      <c r="Q47" s="430"/>
      <c r="R47" s="430"/>
      <c r="S47" s="430"/>
      <c r="T47" s="430"/>
      <c r="U47" s="430"/>
      <c r="V47" s="430"/>
      <c r="W47" s="430"/>
      <c r="X47" s="430"/>
      <c r="Y47" s="430"/>
      <c r="Z47" s="430"/>
      <c r="AA47" s="430"/>
      <c r="AB47" s="430"/>
      <c r="AC47" s="430"/>
      <c r="AD47" s="430"/>
      <c r="AE47" s="430"/>
    </row>
    <row r="48" spans="1:31" x14ac:dyDescent="0.2">
      <c r="J48" s="1023"/>
      <c r="K48" s="1023"/>
      <c r="L48" s="1023"/>
      <c r="M48" s="1023"/>
      <c r="N48" s="1027"/>
      <c r="O48" s="430"/>
      <c r="P48" s="430"/>
      <c r="Q48" s="430"/>
      <c r="R48" s="430"/>
      <c r="S48" s="430"/>
      <c r="T48" s="430"/>
      <c r="U48" s="430"/>
      <c r="V48" s="430"/>
      <c r="W48" s="430"/>
      <c r="X48" s="430"/>
      <c r="Y48" s="430"/>
      <c r="Z48" s="430"/>
      <c r="AA48" s="430"/>
      <c r="AB48" s="430"/>
      <c r="AC48" s="430"/>
      <c r="AD48" s="430"/>
      <c r="AE48" s="430"/>
    </row>
    <row r="49" spans="7:31" x14ac:dyDescent="0.2">
      <c r="J49" s="1023"/>
      <c r="K49" s="1023"/>
      <c r="L49" s="1023"/>
      <c r="M49" s="1023"/>
      <c r="N49" s="430"/>
      <c r="O49" s="430"/>
      <c r="P49" s="430"/>
      <c r="Q49" s="430"/>
      <c r="R49" s="430"/>
      <c r="S49" s="430"/>
      <c r="T49" s="430"/>
      <c r="U49" s="430"/>
      <c r="V49" s="430"/>
      <c r="W49" s="430"/>
      <c r="X49" s="430"/>
      <c r="Y49" s="430"/>
      <c r="Z49" s="430"/>
      <c r="AA49" s="430"/>
      <c r="AB49" s="430"/>
      <c r="AC49" s="430"/>
      <c r="AD49" s="430"/>
      <c r="AE49" s="430"/>
    </row>
    <row r="50" spans="7:31" x14ac:dyDescent="0.2">
      <c r="J50" s="1023"/>
      <c r="K50" s="1023"/>
      <c r="L50" s="1023"/>
      <c r="M50" s="1023"/>
      <c r="N50" s="430"/>
      <c r="O50" s="430"/>
      <c r="P50" s="430"/>
      <c r="Q50" s="430"/>
      <c r="R50" s="430"/>
      <c r="S50" s="430"/>
      <c r="T50" s="430"/>
      <c r="U50" s="430"/>
      <c r="V50" s="430"/>
      <c r="W50" s="430"/>
      <c r="X50" s="430"/>
      <c r="Y50" s="430"/>
      <c r="Z50" s="430"/>
      <c r="AA50" s="430"/>
      <c r="AB50" s="430"/>
      <c r="AC50" s="430"/>
      <c r="AD50" s="430"/>
      <c r="AE50" s="430"/>
    </row>
    <row r="51" spans="7:31" x14ac:dyDescent="0.2">
      <c r="J51" s="1023"/>
      <c r="K51" s="1023"/>
      <c r="L51" s="1023"/>
      <c r="M51" s="1023"/>
      <c r="N51" s="430"/>
      <c r="O51" s="430"/>
      <c r="P51" s="430"/>
      <c r="Q51" s="430"/>
      <c r="R51" s="430"/>
      <c r="S51" s="430"/>
      <c r="T51" s="430"/>
      <c r="U51" s="430"/>
      <c r="V51" s="430"/>
      <c r="W51" s="430"/>
      <c r="X51" s="430"/>
      <c r="Y51" s="430"/>
      <c r="Z51" s="430"/>
      <c r="AA51" s="430"/>
      <c r="AB51" s="430"/>
      <c r="AC51" s="430"/>
      <c r="AD51" s="430"/>
      <c r="AE51" s="430"/>
    </row>
    <row r="52" spans="7:31" x14ac:dyDescent="0.2">
      <c r="J52" s="1023"/>
      <c r="K52" s="1023"/>
      <c r="L52" s="1023"/>
      <c r="M52" s="1023"/>
    </row>
    <row r="53" spans="7:31" x14ac:dyDescent="0.2">
      <c r="J53" s="1023"/>
      <c r="K53" s="1023"/>
      <c r="L53" s="1023"/>
      <c r="M53" s="1023"/>
    </row>
    <row r="54" spans="7:31" x14ac:dyDescent="0.2">
      <c r="J54" s="1028"/>
      <c r="K54" s="1023"/>
      <c r="L54" s="1023"/>
      <c r="M54" s="1023"/>
    </row>
    <row r="55" spans="7:31" x14ac:dyDescent="0.2">
      <c r="J55" s="1023"/>
      <c r="K55" s="1023"/>
      <c r="L55" s="1023"/>
      <c r="M55" s="1023"/>
    </row>
    <row r="56" spans="7:31" x14ac:dyDescent="0.2">
      <c r="J56" s="1023"/>
      <c r="K56" s="1023"/>
      <c r="L56" s="1023"/>
      <c r="M56" s="1023"/>
    </row>
    <row r="57" spans="7:31" x14ac:dyDescent="0.2">
      <c r="J57" s="1023"/>
      <c r="K57" s="1023"/>
      <c r="L57" s="1023"/>
      <c r="M57" s="1023"/>
    </row>
    <row r="58" spans="7:31" x14ac:dyDescent="0.2">
      <c r="J58" s="1023"/>
      <c r="K58" s="1023"/>
      <c r="L58" s="1023"/>
    </row>
    <row r="64" spans="7:31" x14ac:dyDescent="0.2">
      <c r="G64" s="413"/>
    </row>
  </sheetData>
  <mergeCells count="12">
    <mergeCell ref="C1:D1"/>
    <mergeCell ref="J2:J3"/>
    <mergeCell ref="C4:J4"/>
    <mergeCell ref="C6:D7"/>
    <mergeCell ref="F6:G6"/>
    <mergeCell ref="H6:I6"/>
    <mergeCell ref="J6:J7"/>
    <mergeCell ref="S5:S6"/>
    <mergeCell ref="W7:Y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6"/>
  <sheetViews>
    <sheetView zoomScaleNormal="100" workbookViewId="0"/>
  </sheetViews>
  <sheetFormatPr defaultRowHeight="12.75" x14ac:dyDescent="0.2"/>
  <cols>
    <col min="1" max="1" width="1" style="173" customWidth="1"/>
    <col min="2" max="2" width="2.42578125" style="173" customWidth="1"/>
    <col min="3" max="3" width="2" style="173" customWidth="1"/>
    <col min="4" max="4" width="25.7109375" style="173" customWidth="1"/>
    <col min="5" max="13" width="7.5703125" style="173" customWidth="1"/>
    <col min="14" max="14" width="2.5703125" style="173" customWidth="1"/>
    <col min="15" max="15" width="1" style="173" customWidth="1"/>
    <col min="16" max="16384" width="9.140625" style="173"/>
  </cols>
  <sheetData>
    <row r="1" spans="1:16" ht="13.5" customHeight="1" x14ac:dyDescent="0.2">
      <c r="A1" s="172"/>
      <c r="B1" s="1594" t="s">
        <v>380</v>
      </c>
      <c r="C1" s="1594"/>
      <c r="D1" s="1594"/>
      <c r="E1" s="1594"/>
      <c r="F1" s="1594"/>
      <c r="G1" s="233"/>
      <c r="H1" s="233"/>
      <c r="I1" s="233"/>
      <c r="J1" s="233"/>
      <c r="K1" s="233"/>
      <c r="L1" s="233"/>
      <c r="M1" s="233"/>
      <c r="N1" s="233"/>
      <c r="O1" s="1180"/>
    </row>
    <row r="2" spans="1:16" ht="6" customHeight="1" x14ac:dyDescent="0.2">
      <c r="A2" s="172"/>
      <c r="B2" s="170"/>
      <c r="C2" s="170"/>
      <c r="D2" s="170"/>
      <c r="E2" s="170"/>
      <c r="F2" s="170"/>
      <c r="G2" s="170"/>
      <c r="H2" s="170"/>
      <c r="I2" s="170"/>
      <c r="J2" s="170"/>
      <c r="K2" s="170"/>
      <c r="L2" s="170"/>
      <c r="M2" s="170"/>
      <c r="N2" s="234"/>
      <c r="O2" s="1180"/>
    </row>
    <row r="3" spans="1:16" ht="19.5" customHeight="1" thickBot="1" x14ac:dyDescent="0.25">
      <c r="A3" s="172"/>
      <c r="B3" s="174"/>
      <c r="C3" s="174"/>
      <c r="D3" s="174"/>
      <c r="E3" s="174"/>
      <c r="F3" s="174"/>
      <c r="G3" s="174"/>
      <c r="H3" s="174"/>
      <c r="I3" s="174"/>
      <c r="J3" s="174"/>
      <c r="K3" s="174"/>
      <c r="L3" s="174"/>
      <c r="M3" s="1382" t="s">
        <v>73</v>
      </c>
      <c r="N3" s="235"/>
      <c r="O3" s="1180"/>
    </row>
    <row r="4" spans="1:16" s="1184" customFormat="1" ht="13.5" customHeight="1" thickBot="1" x14ac:dyDescent="0.25">
      <c r="A4" s="1181"/>
      <c r="B4" s="1182"/>
      <c r="C4" s="1152" t="s">
        <v>498</v>
      </c>
      <c r="D4" s="1040"/>
      <c r="E4" s="1040"/>
      <c r="F4" s="1040"/>
      <c r="G4" s="1040"/>
      <c r="H4" s="1040"/>
      <c r="I4" s="1040"/>
      <c r="J4" s="1040"/>
      <c r="K4" s="1040"/>
      <c r="L4" s="1040"/>
      <c r="M4" s="393"/>
      <c r="N4" s="235"/>
      <c r="O4" s="1183"/>
    </row>
    <row r="5" spans="1:16" s="1188" customFormat="1" ht="4.5" customHeight="1" x14ac:dyDescent="0.2">
      <c r="A5" s="1185"/>
      <c r="B5" s="204"/>
      <c r="C5" s="1186"/>
      <c r="D5" s="1186"/>
      <c r="E5" s="1186"/>
      <c r="F5" s="1186"/>
      <c r="G5" s="1186"/>
      <c r="H5" s="1186"/>
      <c r="I5" s="1186"/>
      <c r="J5" s="1186"/>
      <c r="K5" s="1186"/>
      <c r="L5" s="1186"/>
      <c r="M5" s="1186"/>
      <c r="N5" s="235"/>
      <c r="O5" s="1187"/>
    </row>
    <row r="6" spans="1:16" s="1188" customFormat="1" ht="13.5" customHeight="1" x14ac:dyDescent="0.2">
      <c r="A6" s="1185"/>
      <c r="B6" s="204"/>
      <c r="C6" s="1189"/>
      <c r="D6" s="1189"/>
      <c r="E6" s="1190">
        <v>2008</v>
      </c>
      <c r="F6" s="1190">
        <v>2009</v>
      </c>
      <c r="G6" s="1190">
        <v>2010</v>
      </c>
      <c r="H6" s="1190">
        <v>2011</v>
      </c>
      <c r="I6" s="1190">
        <v>2012</v>
      </c>
      <c r="J6" s="1190">
        <v>2013</v>
      </c>
      <c r="K6" s="1190">
        <v>2014</v>
      </c>
      <c r="L6" s="1190">
        <v>2015</v>
      </c>
      <c r="M6" s="1190">
        <v>2016</v>
      </c>
      <c r="N6" s="235"/>
      <c r="O6" s="1187"/>
    </row>
    <row r="7" spans="1:16" s="1188" customFormat="1" ht="3" customHeight="1" x14ac:dyDescent="0.2">
      <c r="A7" s="1185"/>
      <c r="B7" s="204"/>
      <c r="C7" s="1189"/>
      <c r="D7" s="1189"/>
      <c r="E7" s="1191"/>
      <c r="F7" s="1192"/>
      <c r="G7" s="1192"/>
      <c r="H7" s="1193"/>
      <c r="I7" s="1194"/>
      <c r="J7" s="1194"/>
      <c r="K7" s="1194"/>
      <c r="L7" s="1194"/>
      <c r="M7" s="1194"/>
      <c r="N7" s="235"/>
      <c r="O7" s="1187"/>
    </row>
    <row r="8" spans="1:16" s="1202" customFormat="1" ht="12.75" customHeight="1" x14ac:dyDescent="0.2">
      <c r="A8" s="1195"/>
      <c r="B8" s="1196"/>
      <c r="C8" s="1197" t="s">
        <v>383</v>
      </c>
      <c r="D8" s="1198"/>
      <c r="E8" s="1199">
        <v>357209</v>
      </c>
      <c r="F8" s="1199">
        <v>349781</v>
      </c>
      <c r="G8" s="1199">
        <v>295032</v>
      </c>
      <c r="H8" s="1199">
        <v>292346</v>
      </c>
      <c r="I8" s="1199">
        <v>279343</v>
      </c>
      <c r="J8" s="1199">
        <v>276708</v>
      </c>
      <c r="K8" s="1199">
        <v>281038</v>
      </c>
      <c r="L8" s="1199">
        <v>283651</v>
      </c>
      <c r="M8" s="1199">
        <v>287207</v>
      </c>
      <c r="N8" s="1200"/>
      <c r="O8" s="1201"/>
    </row>
    <row r="9" spans="1:16" s="1202" customFormat="1" ht="11.25" customHeight="1" x14ac:dyDescent="0.2">
      <c r="A9" s="1195"/>
      <c r="B9" s="1196"/>
      <c r="C9" s="1197" t="s">
        <v>384</v>
      </c>
      <c r="D9" s="1198"/>
      <c r="E9" s="1199">
        <v>417501</v>
      </c>
      <c r="F9" s="1199">
        <v>407172</v>
      </c>
      <c r="G9" s="1199">
        <v>352971</v>
      </c>
      <c r="H9" s="1199">
        <v>349433</v>
      </c>
      <c r="I9" s="1199">
        <v>333930</v>
      </c>
      <c r="J9" s="1199">
        <v>329195</v>
      </c>
      <c r="K9" s="1199">
        <v>332915</v>
      </c>
      <c r="L9" s="1199">
        <v>335243</v>
      </c>
      <c r="M9" s="1199">
        <v>338967</v>
      </c>
      <c r="N9" s="1203"/>
      <c r="O9" s="1201"/>
    </row>
    <row r="10" spans="1:16" s="1202" customFormat="1" ht="11.25" customHeight="1" x14ac:dyDescent="0.2">
      <c r="A10" s="1195"/>
      <c r="B10" s="1196"/>
      <c r="C10" s="1197" t="s">
        <v>499</v>
      </c>
      <c r="D10" s="1198"/>
      <c r="E10" s="1199">
        <v>3269583</v>
      </c>
      <c r="F10" s="1199">
        <v>3125711</v>
      </c>
      <c r="G10" s="1383">
        <v>2896480</v>
      </c>
      <c r="H10" s="1383">
        <v>2849158</v>
      </c>
      <c r="I10" s="1383">
        <v>2664876</v>
      </c>
      <c r="J10" s="1383">
        <v>2655231</v>
      </c>
      <c r="K10" s="1383">
        <v>2736066</v>
      </c>
      <c r="L10" s="1383">
        <v>2816903</v>
      </c>
      <c r="M10" s="1383">
        <v>2925109</v>
      </c>
      <c r="N10" s="1203"/>
      <c r="O10" s="1201"/>
    </row>
    <row r="11" spans="1:16" s="1202" customFormat="1" ht="11.25" customHeight="1" x14ac:dyDescent="0.2">
      <c r="A11" s="1195"/>
      <c r="B11" s="1196"/>
      <c r="C11" s="1197" t="s">
        <v>500</v>
      </c>
      <c r="D11" s="1198"/>
      <c r="E11" s="1199">
        <v>3018395</v>
      </c>
      <c r="F11" s="1199">
        <v>2878960</v>
      </c>
      <c r="G11" s="1199">
        <v>2708998</v>
      </c>
      <c r="H11" s="1199">
        <v>2660255</v>
      </c>
      <c r="I11" s="1199">
        <v>2485634</v>
      </c>
      <c r="J11" s="1199">
        <v>2477895</v>
      </c>
      <c r="K11" s="1199">
        <v>2551347</v>
      </c>
      <c r="L11" s="1199">
        <v>2632884</v>
      </c>
      <c r="M11" s="1199">
        <v>2741247</v>
      </c>
      <c r="N11" s="1203"/>
      <c r="O11" s="1201"/>
    </row>
    <row r="12" spans="1:16" s="1202" customFormat="1" ht="7.5" customHeight="1" thickBot="1" x14ac:dyDescent="0.25">
      <c r="A12" s="1195"/>
      <c r="B12" s="1196"/>
      <c r="C12" s="1205"/>
      <c r="D12" s="1206"/>
      <c r="E12" s="1207"/>
      <c r="F12" s="1207"/>
      <c r="G12" s="1207"/>
      <c r="H12" s="1207"/>
      <c r="I12" s="1207"/>
      <c r="J12" s="1207"/>
      <c r="K12" s="1207"/>
      <c r="L12" s="1207"/>
      <c r="M12" s="1382"/>
      <c r="N12" s="1203"/>
      <c r="O12" s="1201"/>
    </row>
    <row r="13" spans="1:16" s="202" customFormat="1" ht="13.5" customHeight="1" thickBot="1" x14ac:dyDescent="0.25">
      <c r="A13" s="201"/>
      <c r="B13" s="175"/>
      <c r="C13" s="1595" t="s">
        <v>520</v>
      </c>
      <c r="D13" s="1596"/>
      <c r="E13" s="1040"/>
      <c r="F13" s="1040"/>
      <c r="G13" s="1040"/>
      <c r="H13" s="1040"/>
      <c r="I13" s="1040"/>
      <c r="J13" s="1040"/>
      <c r="K13" s="1040"/>
      <c r="L13" s="1040"/>
      <c r="M13" s="393"/>
      <c r="N13" s="1203"/>
      <c r="O13" s="1208"/>
    </row>
    <row r="14" spans="1:16" s="202" customFormat="1" ht="4.5" customHeight="1" x14ac:dyDescent="0.2">
      <c r="A14" s="201"/>
      <c r="B14" s="175"/>
      <c r="C14" s="203"/>
      <c r="D14" s="203"/>
      <c r="E14" s="203"/>
      <c r="F14" s="203"/>
      <c r="G14" s="203"/>
      <c r="H14" s="203"/>
      <c r="I14" s="203"/>
      <c r="J14" s="203"/>
      <c r="K14" s="203"/>
      <c r="L14" s="203"/>
      <c r="M14" s="203"/>
      <c r="N14" s="1203"/>
      <c r="O14" s="1208"/>
    </row>
    <row r="15" spans="1:16" s="1387" customFormat="1" x14ac:dyDescent="0.2">
      <c r="A15" s="1384"/>
      <c r="B15" s="1385"/>
      <c r="C15" s="1590" t="s">
        <v>521</v>
      </c>
      <c r="D15" s="1591"/>
      <c r="E15" s="1591"/>
      <c r="F15" s="1591"/>
      <c r="G15" s="1591"/>
      <c r="H15" s="1591"/>
      <c r="I15" s="1591"/>
      <c r="J15" s="1591"/>
      <c r="K15" s="1591"/>
      <c r="L15" s="1591"/>
      <c r="M15" s="1592"/>
      <c r="N15" s="1203"/>
      <c r="O15" s="1181"/>
      <c r="P15" s="1386"/>
    </row>
    <row r="16" spans="1:16" s="1387" customFormat="1" ht="12.75" customHeight="1" x14ac:dyDescent="0.2">
      <c r="A16" s="1384"/>
      <c r="B16" s="1388"/>
      <c r="C16" s="1389" t="s">
        <v>68</v>
      </c>
      <c r="D16" s="1389"/>
      <c r="E16" s="1390">
        <v>2267915</v>
      </c>
      <c r="F16" s="1391">
        <v>2175028</v>
      </c>
      <c r="G16" s="1392">
        <v>2161403</v>
      </c>
      <c r="H16" s="1392">
        <v>2124434</v>
      </c>
      <c r="I16" s="1392">
        <v>1989356</v>
      </c>
      <c r="J16" s="1392">
        <v>1965514</v>
      </c>
      <c r="K16" s="1392">
        <v>2001583</v>
      </c>
      <c r="L16" s="1392">
        <v>2065599</v>
      </c>
      <c r="M16" s="1392">
        <v>2133382</v>
      </c>
      <c r="N16" s="1393"/>
      <c r="O16" s="1181"/>
    </row>
    <row r="17" spans="1:16" s="1402" customFormat="1" ht="10.5" customHeight="1" x14ac:dyDescent="0.2">
      <c r="A17" s="1394"/>
      <c r="B17" s="1395"/>
      <c r="C17" s="1396" t="s">
        <v>72</v>
      </c>
      <c r="D17" s="1397"/>
      <c r="E17" s="1398">
        <v>1284194</v>
      </c>
      <c r="F17" s="1399">
        <v>1224734</v>
      </c>
      <c r="G17" s="1400">
        <v>1208121</v>
      </c>
      <c r="H17" s="1400">
        <v>1174452</v>
      </c>
      <c r="I17" s="1400">
        <v>1078540</v>
      </c>
      <c r="J17" s="1400">
        <v>1061775</v>
      </c>
      <c r="K17" s="1400">
        <v>1083745</v>
      </c>
      <c r="L17" s="1400">
        <v>1112915</v>
      </c>
      <c r="M17" s="1400">
        <v>1149741</v>
      </c>
      <c r="N17" s="1401"/>
      <c r="O17" s="1181"/>
    </row>
    <row r="18" spans="1:16" s="1402" customFormat="1" ht="10.5" customHeight="1" x14ac:dyDescent="0.2">
      <c r="A18" s="1394"/>
      <c r="B18" s="1395"/>
      <c r="C18" s="1396" t="s">
        <v>71</v>
      </c>
      <c r="D18" s="1397"/>
      <c r="E18" s="1398">
        <v>983721</v>
      </c>
      <c r="F18" s="1399">
        <v>950294</v>
      </c>
      <c r="G18" s="1400">
        <v>953282</v>
      </c>
      <c r="H18" s="1400">
        <v>949982</v>
      </c>
      <c r="I18" s="1400">
        <v>910816</v>
      </c>
      <c r="J18" s="1400">
        <v>903739</v>
      </c>
      <c r="K18" s="1400">
        <v>917838</v>
      </c>
      <c r="L18" s="1400">
        <v>952684</v>
      </c>
      <c r="M18" s="1400">
        <v>983641</v>
      </c>
      <c r="N18" s="1401"/>
      <c r="O18" s="1181"/>
    </row>
    <row r="19" spans="1:16" s="1387" customFormat="1" ht="5.25" customHeight="1" x14ac:dyDescent="0.2">
      <c r="A19" s="1384"/>
      <c r="B19" s="1385"/>
      <c r="C19" s="1403"/>
      <c r="D19" s="1397"/>
      <c r="E19" s="1404"/>
      <c r="F19" s="1405"/>
      <c r="G19" s="1406"/>
      <c r="H19" s="1406"/>
      <c r="I19" s="1406"/>
      <c r="J19" s="1406"/>
      <c r="K19" s="1406"/>
      <c r="L19" s="1406"/>
      <c r="M19" s="1406"/>
      <c r="N19" s="1203"/>
      <c r="O19" s="1181"/>
    </row>
    <row r="20" spans="1:16" s="1387" customFormat="1" x14ac:dyDescent="0.2">
      <c r="A20" s="1384"/>
      <c r="B20" s="1385"/>
      <c r="C20" s="1590" t="s">
        <v>522</v>
      </c>
      <c r="D20" s="1591"/>
      <c r="E20" s="1591"/>
      <c r="F20" s="1591"/>
      <c r="G20" s="1591"/>
      <c r="H20" s="1591"/>
      <c r="I20" s="1591"/>
      <c r="J20" s="1591"/>
      <c r="K20" s="1591"/>
      <c r="L20" s="1591"/>
      <c r="M20" s="1592"/>
      <c r="N20" s="1203"/>
      <c r="O20" s="1181"/>
      <c r="P20" s="1386"/>
    </row>
    <row r="21" spans="1:16" s="1387" customFormat="1" ht="12.75" customHeight="1" x14ac:dyDescent="0.2">
      <c r="A21" s="1384"/>
      <c r="B21" s="1388"/>
      <c r="C21" s="1389" t="s">
        <v>523</v>
      </c>
      <c r="D21" s="1407"/>
      <c r="E21" s="1408">
        <v>843.2</v>
      </c>
      <c r="F21" s="1408">
        <v>867.54</v>
      </c>
      <c r="G21" s="1409">
        <v>897.28543519186417</v>
      </c>
      <c r="H21" s="1409">
        <v>903.50002062666999</v>
      </c>
      <c r="I21" s="1409">
        <v>912.43188603749206</v>
      </c>
      <c r="J21" s="1409">
        <v>909.606489406842</v>
      </c>
      <c r="K21" s="1409">
        <v>906.84739470209297</v>
      </c>
      <c r="L21" s="1409">
        <v>911.17493556590614</v>
      </c>
      <c r="M21" s="1409">
        <v>922.23447571508507</v>
      </c>
      <c r="N21" s="1393"/>
      <c r="O21" s="1181"/>
    </row>
    <row r="22" spans="1:16" s="1402" customFormat="1" ht="10.5" customHeight="1" x14ac:dyDescent="0.2">
      <c r="A22" s="1394"/>
      <c r="B22" s="1395"/>
      <c r="C22" s="1396" t="s">
        <v>72</v>
      </c>
      <c r="D22" s="1397"/>
      <c r="E22" s="1410">
        <v>916.34</v>
      </c>
      <c r="F22" s="1411">
        <v>940.52</v>
      </c>
      <c r="G22" s="1412">
        <v>974.37233926071997</v>
      </c>
      <c r="H22" s="1412">
        <v>981.95099706075712</v>
      </c>
      <c r="I22" s="1413">
        <v>996.57207494390605</v>
      </c>
      <c r="J22" s="1413">
        <v>990.4513950319041</v>
      </c>
      <c r="K22" s="1413">
        <v>981.65140702840608</v>
      </c>
      <c r="L22" s="1413">
        <v>986.51385502037408</v>
      </c>
      <c r="M22" s="1413">
        <v>993.95933872933108</v>
      </c>
      <c r="N22" s="1401"/>
      <c r="O22" s="1181"/>
    </row>
    <row r="23" spans="1:16" s="1402" customFormat="1" ht="10.5" customHeight="1" x14ac:dyDescent="0.2">
      <c r="A23" s="1394"/>
      <c r="B23" s="1395"/>
      <c r="C23" s="1396" t="s">
        <v>71</v>
      </c>
      <c r="D23" s="1397"/>
      <c r="E23" s="1410">
        <v>747.71</v>
      </c>
      <c r="F23" s="1411">
        <v>773.47</v>
      </c>
      <c r="G23" s="1412">
        <v>799.59104084625505</v>
      </c>
      <c r="H23" s="1412">
        <v>806.51196593198608</v>
      </c>
      <c r="I23" s="1413">
        <v>812.79753690097709</v>
      </c>
      <c r="J23" s="1413">
        <v>814.62431018247503</v>
      </c>
      <c r="K23" s="1413">
        <v>818.52192295372413</v>
      </c>
      <c r="L23" s="1413">
        <v>823.16483615763502</v>
      </c>
      <c r="M23" s="1413">
        <v>838.39797873411101</v>
      </c>
      <c r="N23" s="1401"/>
      <c r="O23" s="1181"/>
    </row>
    <row r="24" spans="1:16" s="1387" customFormat="1" ht="15" customHeight="1" x14ac:dyDescent="0.2">
      <c r="A24" s="1384"/>
      <c r="B24" s="1388"/>
      <c r="C24" s="1389" t="s">
        <v>524</v>
      </c>
      <c r="D24" s="1414"/>
      <c r="E24" s="1409">
        <v>600</v>
      </c>
      <c r="F24" s="1409">
        <v>617</v>
      </c>
      <c r="G24" s="1409">
        <v>634.20000000000005</v>
      </c>
      <c r="H24" s="1409">
        <v>641.92999999999995</v>
      </c>
      <c r="I24" s="1409">
        <v>641.92999999999995</v>
      </c>
      <c r="J24" s="1409">
        <v>641.92999999999995</v>
      </c>
      <c r="K24" s="1409">
        <v>641.92999999999995</v>
      </c>
      <c r="L24" s="1409">
        <v>650</v>
      </c>
      <c r="M24" s="1409">
        <v>650</v>
      </c>
      <c r="N24" s="1393"/>
      <c r="O24" s="1181"/>
    </row>
    <row r="25" spans="1:16" s="1387" customFormat="1" ht="4.5" customHeight="1" x14ac:dyDescent="0.2">
      <c r="A25" s="1384"/>
      <c r="B25" s="1385"/>
      <c r="C25" s="1415"/>
      <c r="D25" s="1415"/>
      <c r="E25" s="1416"/>
      <c r="F25" s="1417"/>
      <c r="G25" s="1417"/>
      <c r="H25" s="1417"/>
      <c r="I25" s="1417"/>
      <c r="J25" s="1417"/>
      <c r="K25" s="1417"/>
      <c r="L25" s="1417"/>
      <c r="M25" s="1417"/>
      <c r="N25" s="1203"/>
      <c r="O25" s="1181"/>
    </row>
    <row r="26" spans="1:16" s="1387" customFormat="1" x14ac:dyDescent="0.2">
      <c r="A26" s="1384"/>
      <c r="B26" s="1385"/>
      <c r="C26" s="1590" t="s">
        <v>525</v>
      </c>
      <c r="D26" s="1591"/>
      <c r="E26" s="1591"/>
      <c r="F26" s="1591"/>
      <c r="G26" s="1591"/>
      <c r="H26" s="1591"/>
      <c r="I26" s="1591"/>
      <c r="J26" s="1591"/>
      <c r="K26" s="1591"/>
      <c r="L26" s="1591"/>
      <c r="M26" s="1592"/>
      <c r="N26" s="1203"/>
      <c r="O26" s="1181"/>
      <c r="P26" s="1386"/>
    </row>
    <row r="27" spans="1:16" s="1386" customFormat="1" ht="12.75" customHeight="1" x14ac:dyDescent="0.2">
      <c r="A27" s="1418"/>
      <c r="B27" s="1419"/>
      <c r="C27" s="1197" t="s">
        <v>526</v>
      </c>
      <c r="D27" s="1420"/>
      <c r="E27" s="1421">
        <v>1008</v>
      </c>
      <c r="F27" s="1422">
        <v>1034.19</v>
      </c>
      <c r="G27" s="1422">
        <v>1073.5735422686098</v>
      </c>
      <c r="H27" s="1422">
        <v>1082.2630625286502</v>
      </c>
      <c r="I27" s="1422">
        <v>1093.1953874067801</v>
      </c>
      <c r="J27" s="1422">
        <v>1091.3038836355302</v>
      </c>
      <c r="K27" s="1422">
        <v>1090.5612671970102</v>
      </c>
      <c r="L27" s="1422">
        <v>1094.1291934688199</v>
      </c>
      <c r="M27" s="1422">
        <v>1105.5676681438201</v>
      </c>
      <c r="N27" s="1204"/>
      <c r="O27" s="1423"/>
    </row>
    <row r="28" spans="1:16" s="1402" customFormat="1" ht="10.5" customHeight="1" x14ac:dyDescent="0.2">
      <c r="A28" s="1394"/>
      <c r="B28" s="1395"/>
      <c r="C28" s="1396" t="s">
        <v>72</v>
      </c>
      <c r="D28" s="1397"/>
      <c r="E28" s="1410">
        <v>1112.45</v>
      </c>
      <c r="F28" s="1412">
        <v>1138.8499999999999</v>
      </c>
      <c r="G28" s="1412">
        <v>1182.6938550029299</v>
      </c>
      <c r="H28" s="1412">
        <v>1193.2487493145702</v>
      </c>
      <c r="I28" s="1413">
        <v>1209.9440392475001</v>
      </c>
      <c r="J28" s="1413">
        <v>1205.8348757693502</v>
      </c>
      <c r="K28" s="1413">
        <v>1199.81608334987</v>
      </c>
      <c r="L28" s="1413">
        <v>1204.3762395960202</v>
      </c>
      <c r="M28" s="1413">
        <v>1212.15187559633</v>
      </c>
      <c r="N28" s="1401"/>
      <c r="O28" s="1181"/>
    </row>
    <row r="29" spans="1:16" s="1402" customFormat="1" ht="10.5" customHeight="1" x14ac:dyDescent="0.2">
      <c r="A29" s="1394"/>
      <c r="B29" s="1395"/>
      <c r="C29" s="1396" t="s">
        <v>71</v>
      </c>
      <c r="D29" s="1397"/>
      <c r="E29" s="1410">
        <v>871.65</v>
      </c>
      <c r="F29" s="1412">
        <v>899.3</v>
      </c>
      <c r="G29" s="1412">
        <v>935.28231119437908</v>
      </c>
      <c r="H29" s="1412">
        <v>945.05271347246605</v>
      </c>
      <c r="I29" s="1413">
        <v>954.94782592752006</v>
      </c>
      <c r="J29" s="1413">
        <v>956.74496322500204</v>
      </c>
      <c r="K29" s="1413">
        <v>961.55771675393714</v>
      </c>
      <c r="L29" s="1413">
        <v>965.33980334507612</v>
      </c>
      <c r="M29" s="1413">
        <v>980.9853934514731</v>
      </c>
      <c r="N29" s="1401"/>
      <c r="O29" s="1181"/>
    </row>
    <row r="30" spans="1:16" s="1386" customFormat="1" ht="12.75" customHeight="1" x14ac:dyDescent="0.2">
      <c r="A30" s="1418"/>
      <c r="B30" s="1419"/>
      <c r="C30" s="1197" t="s">
        <v>527</v>
      </c>
      <c r="D30" s="1397"/>
      <c r="E30" s="1422">
        <v>722.49</v>
      </c>
      <c r="F30" s="1422">
        <v>740.59</v>
      </c>
      <c r="G30" s="1422">
        <v>768</v>
      </c>
      <c r="H30" s="1422">
        <v>775.75</v>
      </c>
      <c r="I30" s="1422">
        <v>783.3</v>
      </c>
      <c r="J30" s="1422">
        <v>785.24</v>
      </c>
      <c r="K30" s="1422">
        <v>786.5</v>
      </c>
      <c r="L30" s="1422">
        <v>789.94</v>
      </c>
      <c r="M30" s="1422">
        <v>799.67</v>
      </c>
      <c r="N30" s="1204"/>
      <c r="O30" s="1423"/>
      <c r="P30" s="1424"/>
    </row>
    <row r="31" spans="1:16" s="1386" customFormat="1" ht="13.5" customHeight="1" x14ac:dyDescent="0.2">
      <c r="A31" s="1418"/>
      <c r="B31" s="1419"/>
      <c r="C31" s="1197" t="s">
        <v>528</v>
      </c>
      <c r="D31" s="1397"/>
      <c r="E31" s="1425"/>
      <c r="F31" s="1426"/>
      <c r="G31" s="1426"/>
      <c r="H31" s="1426"/>
      <c r="I31" s="1426"/>
      <c r="J31" s="1426"/>
      <c r="K31" s="1426"/>
      <c r="L31" s="1426"/>
      <c r="M31" s="1426"/>
      <c r="N31" s="1203"/>
      <c r="O31" s="1423"/>
    </row>
    <row r="32" spans="1:16" s="1387" customFormat="1" ht="10.5" customHeight="1" x14ac:dyDescent="0.2">
      <c r="A32" s="1384"/>
      <c r="B32" s="1385"/>
      <c r="C32" s="1427"/>
      <c r="D32" s="1397" t="s">
        <v>529</v>
      </c>
      <c r="E32" s="1410">
        <v>472.86</v>
      </c>
      <c r="F32" s="1410">
        <v>491.68</v>
      </c>
      <c r="G32" s="1428">
        <v>523</v>
      </c>
      <c r="H32" s="1428">
        <v>533</v>
      </c>
      <c r="I32" s="1428">
        <v>538.9</v>
      </c>
      <c r="J32" s="1428">
        <v>540.20000000000005</v>
      </c>
      <c r="K32" s="1428">
        <v>555.6</v>
      </c>
      <c r="L32" s="1428">
        <v>557.52</v>
      </c>
      <c r="M32" s="1428">
        <v>578</v>
      </c>
      <c r="N32" s="1203"/>
      <c r="O32" s="1181"/>
    </row>
    <row r="33" spans="1:16" s="1387" customFormat="1" ht="10.5" customHeight="1" x14ac:dyDescent="0.2">
      <c r="A33" s="1384"/>
      <c r="B33" s="1385"/>
      <c r="C33" s="461"/>
      <c r="D33" s="1397" t="s">
        <v>530</v>
      </c>
      <c r="E33" s="1410">
        <v>524.45000000000005</v>
      </c>
      <c r="F33" s="1410">
        <v>543</v>
      </c>
      <c r="G33" s="1428">
        <v>575</v>
      </c>
      <c r="H33" s="1428">
        <v>585</v>
      </c>
      <c r="I33" s="1428">
        <v>593.35</v>
      </c>
      <c r="J33" s="1428">
        <v>589.59</v>
      </c>
      <c r="K33" s="1428">
        <v>603.21</v>
      </c>
      <c r="L33" s="1428">
        <v>600</v>
      </c>
      <c r="M33" s="1428">
        <v>619.4</v>
      </c>
      <c r="N33" s="1203"/>
      <c r="O33" s="1181"/>
    </row>
    <row r="34" spans="1:16" s="1387" customFormat="1" ht="10.5" customHeight="1" x14ac:dyDescent="0.2">
      <c r="A34" s="1384"/>
      <c r="B34" s="1385"/>
      <c r="C34" s="461"/>
      <c r="D34" s="1397" t="s">
        <v>531</v>
      </c>
      <c r="E34" s="1410">
        <v>578.61800000000051</v>
      </c>
      <c r="F34" s="1410">
        <v>596.04999999999995</v>
      </c>
      <c r="G34" s="1428">
        <v>623.12</v>
      </c>
      <c r="H34" s="1428">
        <v>632.5</v>
      </c>
      <c r="I34" s="1428">
        <v>640.75</v>
      </c>
      <c r="J34" s="1428">
        <v>639.95000000000005</v>
      </c>
      <c r="K34" s="1428">
        <v>645.49</v>
      </c>
      <c r="L34" s="1428">
        <v>647.79999999999995</v>
      </c>
      <c r="M34" s="1428">
        <v>660</v>
      </c>
      <c r="N34" s="1203"/>
      <c r="O34" s="1181"/>
    </row>
    <row r="35" spans="1:16" s="1387" customFormat="1" ht="10.5" customHeight="1" x14ac:dyDescent="0.2">
      <c r="A35" s="1384"/>
      <c r="B35" s="1385"/>
      <c r="C35" s="461"/>
      <c r="D35" s="1397" t="s">
        <v>532</v>
      </c>
      <c r="E35" s="1410">
        <v>643.26</v>
      </c>
      <c r="F35" s="1410">
        <v>656.68</v>
      </c>
      <c r="G35" s="1428">
        <v>689.9</v>
      </c>
      <c r="H35" s="1428">
        <v>700</v>
      </c>
      <c r="I35" s="1428">
        <v>705.15</v>
      </c>
      <c r="J35" s="1428">
        <v>701.5</v>
      </c>
      <c r="K35" s="1428">
        <v>705.12</v>
      </c>
      <c r="L35" s="1428">
        <v>708.85</v>
      </c>
      <c r="M35" s="1428">
        <v>720</v>
      </c>
      <c r="N35" s="1203"/>
      <c r="O35" s="1181"/>
    </row>
    <row r="36" spans="1:16" s="1387" customFormat="1" ht="10.5" customHeight="1" x14ac:dyDescent="0.2">
      <c r="A36" s="1384"/>
      <c r="B36" s="1385"/>
      <c r="C36" s="461"/>
      <c r="D36" s="1397" t="s">
        <v>533</v>
      </c>
      <c r="E36" s="1410">
        <v>722.49</v>
      </c>
      <c r="F36" s="1410">
        <v>740.59</v>
      </c>
      <c r="G36" s="1428">
        <v>768</v>
      </c>
      <c r="H36" s="1428">
        <v>775.75</v>
      </c>
      <c r="I36" s="1428">
        <v>783.3</v>
      </c>
      <c r="J36" s="1428">
        <v>785.24</v>
      </c>
      <c r="K36" s="1428">
        <v>786.5</v>
      </c>
      <c r="L36" s="1428">
        <v>789.94</v>
      </c>
      <c r="M36" s="1428">
        <v>799.67</v>
      </c>
      <c r="N36" s="1203"/>
      <c r="O36" s="1181"/>
    </row>
    <row r="37" spans="1:16" s="1387" customFormat="1" ht="10.5" customHeight="1" x14ac:dyDescent="0.2">
      <c r="A37" s="1384"/>
      <c r="B37" s="1385"/>
      <c r="C37" s="461"/>
      <c r="D37" s="1397" t="s">
        <v>534</v>
      </c>
      <c r="E37" s="1429">
        <v>826.22</v>
      </c>
      <c r="F37" s="1429">
        <v>847.96</v>
      </c>
      <c r="G37" s="1430">
        <v>879.7</v>
      </c>
      <c r="H37" s="1430">
        <v>885.4</v>
      </c>
      <c r="I37" s="1430">
        <v>894.1</v>
      </c>
      <c r="J37" s="1430">
        <v>895.21</v>
      </c>
      <c r="K37" s="1430">
        <v>893.43</v>
      </c>
      <c r="L37" s="1430">
        <v>896.94</v>
      </c>
      <c r="M37" s="1430">
        <v>904.3</v>
      </c>
      <c r="N37" s="1203"/>
      <c r="O37" s="1181"/>
      <c r="P37" s="1431"/>
    </row>
    <row r="38" spans="1:16" s="1387" customFormat="1" ht="10.5" customHeight="1" x14ac:dyDescent="0.2">
      <c r="A38" s="1384"/>
      <c r="B38" s="1385"/>
      <c r="C38" s="461"/>
      <c r="D38" s="1397" t="s">
        <v>535</v>
      </c>
      <c r="E38" s="1429">
        <v>990.61</v>
      </c>
      <c r="F38" s="1429">
        <v>1011.74</v>
      </c>
      <c r="G38" s="1430">
        <v>1050</v>
      </c>
      <c r="H38" s="1430">
        <v>1058.8</v>
      </c>
      <c r="I38" s="1430">
        <v>1068.1600000000001</v>
      </c>
      <c r="J38" s="1430">
        <v>1068.21</v>
      </c>
      <c r="K38" s="1430">
        <v>1061.6500000000001</v>
      </c>
      <c r="L38" s="1430">
        <v>1068</v>
      </c>
      <c r="M38" s="1430">
        <v>1073.78</v>
      </c>
      <c r="N38" s="1203"/>
      <c r="O38" s="1181"/>
    </row>
    <row r="39" spans="1:16" s="1387" customFormat="1" ht="10.5" customHeight="1" x14ac:dyDescent="0.2">
      <c r="A39" s="1384"/>
      <c r="B39" s="1385"/>
      <c r="C39" s="461"/>
      <c r="D39" s="1397" t="s">
        <v>536</v>
      </c>
      <c r="E39" s="1429">
        <v>1259.78</v>
      </c>
      <c r="F39" s="1429">
        <v>1298</v>
      </c>
      <c r="G39" s="1430">
        <v>1334.61</v>
      </c>
      <c r="H39" s="1430">
        <v>1336.4</v>
      </c>
      <c r="I39" s="1430">
        <v>1354.32</v>
      </c>
      <c r="J39" s="1430">
        <v>1351.41</v>
      </c>
      <c r="K39" s="1430">
        <v>1345</v>
      </c>
      <c r="L39" s="1430">
        <v>1346</v>
      </c>
      <c r="M39" s="1430">
        <v>1349.06</v>
      </c>
      <c r="N39" s="1203"/>
      <c r="O39" s="1181"/>
    </row>
    <row r="40" spans="1:16" s="1387" customFormat="1" ht="10.5" customHeight="1" x14ac:dyDescent="0.2">
      <c r="A40" s="1384"/>
      <c r="B40" s="1385"/>
      <c r="C40" s="461"/>
      <c r="D40" s="1397" t="s">
        <v>537</v>
      </c>
      <c r="E40" s="1429">
        <v>1817.73</v>
      </c>
      <c r="F40" s="1429">
        <v>1874.64</v>
      </c>
      <c r="G40" s="1430">
        <v>1920.6460000000011</v>
      </c>
      <c r="H40" s="1430">
        <v>1918.895</v>
      </c>
      <c r="I40" s="1430">
        <v>1940.82</v>
      </c>
      <c r="J40" s="1430">
        <v>1940.74</v>
      </c>
      <c r="K40" s="1430">
        <v>1922.0960000000009</v>
      </c>
      <c r="L40" s="1430">
        <v>1920</v>
      </c>
      <c r="M40" s="1430">
        <v>1927.37</v>
      </c>
      <c r="N40" s="1203"/>
      <c r="O40" s="1181"/>
    </row>
    <row r="41" spans="1:16" s="1386" customFormat="1" ht="13.5" customHeight="1" x14ac:dyDescent="0.2">
      <c r="A41" s="1418"/>
      <c r="B41" s="1419"/>
      <c r="C41" s="1197" t="s">
        <v>538</v>
      </c>
      <c r="D41" s="1397"/>
      <c r="E41" s="1426"/>
      <c r="F41" s="1426"/>
      <c r="G41" s="1426"/>
      <c r="H41" s="1426"/>
      <c r="I41" s="1426"/>
      <c r="J41" s="1426"/>
      <c r="K41" s="1426"/>
      <c r="L41" s="1426"/>
      <c r="M41" s="1426"/>
      <c r="N41" s="1204"/>
      <c r="O41" s="1423"/>
    </row>
    <row r="42" spans="1:16" s="1387" customFormat="1" ht="10.5" customHeight="1" x14ac:dyDescent="0.2">
      <c r="A42" s="1384"/>
      <c r="B42" s="1385"/>
      <c r="C42" s="1427"/>
      <c r="D42" s="1397" t="s">
        <v>529</v>
      </c>
      <c r="E42" s="1432">
        <v>435.99</v>
      </c>
      <c r="F42" s="1432">
        <v>457.6705200411904</v>
      </c>
      <c r="G42" s="1433">
        <v>489.44506796521176</v>
      </c>
      <c r="H42" s="1433">
        <v>499.0659529379684</v>
      </c>
      <c r="I42" s="1433">
        <v>502.70075753386715</v>
      </c>
      <c r="J42" s="1433">
        <v>503.06217495713173</v>
      </c>
      <c r="K42" s="1433">
        <v>518.21757151850215</v>
      </c>
      <c r="L42" s="1433">
        <v>519.60360274788638</v>
      </c>
      <c r="M42" s="1433">
        <v>541.81008324817481</v>
      </c>
      <c r="N42" s="1203"/>
      <c r="O42" s="1181"/>
      <c r="P42" s="1386"/>
    </row>
    <row r="43" spans="1:16" s="1387" customFormat="1" ht="10.5" customHeight="1" x14ac:dyDescent="0.2">
      <c r="A43" s="1384"/>
      <c r="B43" s="1385"/>
      <c r="C43" s="461"/>
      <c r="D43" s="1397" t="s">
        <v>530</v>
      </c>
      <c r="E43" s="1432">
        <v>497.63</v>
      </c>
      <c r="F43" s="1432">
        <v>514.97518185955482</v>
      </c>
      <c r="G43" s="1433">
        <v>549.15722559451922</v>
      </c>
      <c r="H43" s="1433">
        <v>559.4982489891371</v>
      </c>
      <c r="I43" s="1433">
        <v>566.05516527928171</v>
      </c>
      <c r="J43" s="1433">
        <v>566.30563304180907</v>
      </c>
      <c r="K43" s="1433">
        <v>580.91296965396828</v>
      </c>
      <c r="L43" s="1433">
        <v>582.24356487218711</v>
      </c>
      <c r="M43" s="1433">
        <v>601.03472456852387</v>
      </c>
      <c r="N43" s="1203"/>
      <c r="O43" s="1181"/>
      <c r="P43" s="1386"/>
    </row>
    <row r="44" spans="1:16" s="1387" customFormat="1" ht="10.5" customHeight="1" x14ac:dyDescent="0.2">
      <c r="A44" s="1384"/>
      <c r="B44" s="1385"/>
      <c r="C44" s="461"/>
      <c r="D44" s="1397" t="s">
        <v>531</v>
      </c>
      <c r="E44" s="1432">
        <v>551.08000000000004</v>
      </c>
      <c r="F44" s="1432">
        <v>567.96828540296826</v>
      </c>
      <c r="G44" s="1433">
        <v>598.12396964928075</v>
      </c>
      <c r="H44" s="1433">
        <v>608.10969799098598</v>
      </c>
      <c r="I44" s="1433">
        <v>613.98858164727483</v>
      </c>
      <c r="J44" s="1433">
        <v>612.98636900158056</v>
      </c>
      <c r="K44" s="1433">
        <v>622.50033663404588</v>
      </c>
      <c r="L44" s="1433">
        <v>623.09755112315543</v>
      </c>
      <c r="M44" s="1433">
        <v>638.46512477852525</v>
      </c>
      <c r="N44" s="1203"/>
      <c r="O44" s="1181"/>
      <c r="P44" s="1386"/>
    </row>
    <row r="45" spans="1:16" s="1387" customFormat="1" ht="10.5" customHeight="1" x14ac:dyDescent="0.2">
      <c r="A45" s="1384"/>
      <c r="B45" s="1385"/>
      <c r="C45" s="461"/>
      <c r="D45" s="1397" t="s">
        <v>532</v>
      </c>
      <c r="E45" s="1432">
        <v>610.13</v>
      </c>
      <c r="F45" s="1432">
        <v>624.77206815538511</v>
      </c>
      <c r="G45" s="1433">
        <v>654.59163906894139</v>
      </c>
      <c r="H45" s="1433">
        <v>664.55533521933921</v>
      </c>
      <c r="I45" s="1433">
        <v>671.58847739976488</v>
      </c>
      <c r="J45" s="1433">
        <v>669.39462673809476</v>
      </c>
      <c r="K45" s="1433">
        <v>674.00516854100636</v>
      </c>
      <c r="L45" s="1433">
        <v>676.30781845467709</v>
      </c>
      <c r="M45" s="1433">
        <v>687.66353256335367</v>
      </c>
      <c r="N45" s="1203"/>
      <c r="O45" s="1181"/>
      <c r="P45" s="1386"/>
    </row>
    <row r="46" spans="1:16" s="1387" customFormat="1" ht="10.5" customHeight="1" x14ac:dyDescent="0.2">
      <c r="A46" s="1384"/>
      <c r="B46" s="1385"/>
      <c r="C46" s="461"/>
      <c r="D46" s="1397" t="s">
        <v>533</v>
      </c>
      <c r="E46" s="1432">
        <v>680.57</v>
      </c>
      <c r="F46" s="1432">
        <v>697.34373787948755</v>
      </c>
      <c r="G46" s="1433">
        <v>727.97997515499139</v>
      </c>
      <c r="H46" s="1433">
        <v>737.07209242008935</v>
      </c>
      <c r="I46" s="1433">
        <v>743.90887903647331</v>
      </c>
      <c r="J46" s="1433">
        <v>742.77690838509386</v>
      </c>
      <c r="K46" s="1433">
        <v>745.0314047902018</v>
      </c>
      <c r="L46" s="1433">
        <v>748.76025217853044</v>
      </c>
      <c r="M46" s="1433">
        <v>758.3026446641378</v>
      </c>
      <c r="N46" s="1203"/>
      <c r="O46" s="1181"/>
      <c r="P46" s="1386"/>
    </row>
    <row r="47" spans="1:16" s="1387" customFormat="1" ht="10.5" customHeight="1" x14ac:dyDescent="0.2">
      <c r="A47" s="1384"/>
      <c r="B47" s="1385"/>
      <c r="C47" s="461"/>
      <c r="D47" s="1397" t="s">
        <v>534</v>
      </c>
      <c r="E47" s="1432">
        <v>769.63</v>
      </c>
      <c r="F47" s="1432">
        <v>788.56601415159673</v>
      </c>
      <c r="G47" s="1433">
        <v>821.50868201165611</v>
      </c>
      <c r="H47" s="1433">
        <v>827.79278082695032</v>
      </c>
      <c r="I47" s="1433">
        <v>835.50422243449214</v>
      </c>
      <c r="J47" s="1433">
        <v>836.35464213034061</v>
      </c>
      <c r="K47" s="1433">
        <v>835.73697883671821</v>
      </c>
      <c r="L47" s="1433">
        <v>840.33533002518016</v>
      </c>
      <c r="M47" s="1433">
        <v>848.69186788101786</v>
      </c>
      <c r="N47" s="1203"/>
      <c r="O47" s="1181"/>
      <c r="P47" s="1386"/>
    </row>
    <row r="48" spans="1:16" s="1387" customFormat="1" ht="10.5" customHeight="1" x14ac:dyDescent="0.2">
      <c r="A48" s="1384"/>
      <c r="B48" s="1385"/>
      <c r="C48" s="461"/>
      <c r="D48" s="1397" t="s">
        <v>535</v>
      </c>
      <c r="E48" s="1432">
        <v>900.84</v>
      </c>
      <c r="F48" s="1432">
        <v>924.08202374219115</v>
      </c>
      <c r="G48" s="1433">
        <v>958.58702268426202</v>
      </c>
      <c r="H48" s="1433">
        <v>964.74004674193384</v>
      </c>
      <c r="I48" s="1433">
        <v>973.18062834278521</v>
      </c>
      <c r="J48" s="1433">
        <v>973.36495179368717</v>
      </c>
      <c r="K48" s="1433">
        <v>969.58573758863008</v>
      </c>
      <c r="L48" s="1433">
        <v>974.52753776140469</v>
      </c>
      <c r="M48" s="1433">
        <v>981.71039177267562</v>
      </c>
      <c r="N48" s="1203"/>
      <c r="O48" s="1181"/>
      <c r="P48" s="1386"/>
    </row>
    <row r="49" spans="1:16" s="1387" customFormat="1" ht="10.5" customHeight="1" x14ac:dyDescent="0.2">
      <c r="A49" s="1384"/>
      <c r="B49" s="1385"/>
      <c r="C49" s="461"/>
      <c r="D49" s="1397" t="s">
        <v>536</v>
      </c>
      <c r="E49" s="1432">
        <v>1110.67</v>
      </c>
      <c r="F49" s="1432">
        <v>1141.1748482550029</v>
      </c>
      <c r="G49" s="1433">
        <v>1180.524605394671</v>
      </c>
      <c r="H49" s="1433">
        <v>1184.8083796671253</v>
      </c>
      <c r="I49" s="1433">
        <v>1198.5475535224969</v>
      </c>
      <c r="J49" s="1433">
        <v>1197.4731756481792</v>
      </c>
      <c r="K49" s="1433">
        <v>1190.8482103138388</v>
      </c>
      <c r="L49" s="1433">
        <v>1195.7802898915768</v>
      </c>
      <c r="M49" s="1433">
        <v>1199.9141450186821</v>
      </c>
      <c r="N49" s="1203"/>
      <c r="O49" s="1181"/>
      <c r="P49" s="1386"/>
    </row>
    <row r="50" spans="1:16" s="1387" customFormat="1" ht="10.5" customHeight="1" x14ac:dyDescent="0.2">
      <c r="A50" s="1384"/>
      <c r="B50" s="1385"/>
      <c r="C50" s="461"/>
      <c r="D50" s="1397" t="s">
        <v>537</v>
      </c>
      <c r="E50" s="1432">
        <v>1499.7</v>
      </c>
      <c r="F50" s="1432">
        <v>1540.3232554493554</v>
      </c>
      <c r="G50" s="1433">
        <v>1582.9061022948119</v>
      </c>
      <c r="H50" s="1433">
        <v>1583.8176662445965</v>
      </c>
      <c r="I50" s="1433">
        <v>1601.8532119877643</v>
      </c>
      <c r="J50" s="1433">
        <v>1600.1168353251824</v>
      </c>
      <c r="K50" s="1433">
        <v>1588.9461304569393</v>
      </c>
      <c r="L50" s="1433">
        <v>1587.3789139717223</v>
      </c>
      <c r="M50" s="1433">
        <v>1591.5360710703055</v>
      </c>
      <c r="N50" s="1203"/>
      <c r="O50" s="1181"/>
      <c r="P50" s="1386"/>
    </row>
    <row r="51" spans="1:16" s="1387" customFormat="1" ht="10.5" customHeight="1" x14ac:dyDescent="0.2">
      <c r="A51" s="1384"/>
      <c r="B51" s="1385"/>
      <c r="C51" s="461"/>
      <c r="D51" s="1397" t="s">
        <v>539</v>
      </c>
      <c r="E51" s="1432">
        <v>3023.75</v>
      </c>
      <c r="F51" s="1432">
        <v>3085.0140031171932</v>
      </c>
      <c r="G51" s="1433">
        <v>3172.9038905158627</v>
      </c>
      <c r="H51" s="1433">
        <v>3193.1634349757683</v>
      </c>
      <c r="I51" s="1433">
        <v>3224.6202540012841</v>
      </c>
      <c r="J51" s="1433">
        <v>3211.1959243864285</v>
      </c>
      <c r="K51" s="1433">
        <v>3179.8204111231521</v>
      </c>
      <c r="L51" s="1433">
        <v>3193.2542922637372</v>
      </c>
      <c r="M51" s="1433">
        <v>3206.5398755502265</v>
      </c>
      <c r="N51" s="1203"/>
      <c r="O51" s="1181"/>
      <c r="P51" s="1386"/>
    </row>
    <row r="52" spans="1:16" s="1387" customFormat="1" ht="4.5" customHeight="1" x14ac:dyDescent="0.2">
      <c r="A52" s="1384"/>
      <c r="B52" s="1385"/>
      <c r="C52" s="461"/>
      <c r="D52" s="1397"/>
      <c r="E52" s="1398"/>
      <c r="F52" s="1415"/>
      <c r="G52" s="1415"/>
      <c r="H52" s="1415"/>
      <c r="I52" s="1415"/>
      <c r="J52" s="1415"/>
      <c r="K52" s="1415"/>
      <c r="L52" s="1415"/>
      <c r="M52" s="1415"/>
      <c r="N52" s="1203"/>
      <c r="O52" s="1181"/>
      <c r="P52" s="1386"/>
    </row>
    <row r="53" spans="1:16" s="1387" customFormat="1" x14ac:dyDescent="0.2">
      <c r="A53" s="1384"/>
      <c r="B53" s="1385"/>
      <c r="C53" s="1590" t="s">
        <v>540</v>
      </c>
      <c r="D53" s="1591"/>
      <c r="E53" s="1591"/>
      <c r="F53" s="1591"/>
      <c r="G53" s="1591"/>
      <c r="H53" s="1591"/>
      <c r="I53" s="1591"/>
      <c r="J53" s="1591"/>
      <c r="K53" s="1591"/>
      <c r="L53" s="1591"/>
      <c r="M53" s="1592"/>
      <c r="N53" s="1203"/>
      <c r="O53" s="1181"/>
      <c r="P53" s="1386"/>
    </row>
    <row r="54" spans="1:16" s="1387" customFormat="1" ht="12.75" customHeight="1" x14ac:dyDescent="0.2">
      <c r="A54" s="1384"/>
      <c r="B54" s="1385"/>
      <c r="C54" s="1197" t="s">
        <v>551</v>
      </c>
      <c r="D54" s="1397"/>
      <c r="E54" s="1434"/>
      <c r="F54" s="1435"/>
      <c r="G54" s="1435"/>
      <c r="H54" s="1435"/>
      <c r="I54" s="1435"/>
      <c r="J54" s="1435"/>
      <c r="K54" s="1435"/>
      <c r="L54" s="1435"/>
      <c r="M54" s="1435"/>
      <c r="N54" s="1203"/>
      <c r="O54" s="1181"/>
      <c r="P54" s="1386"/>
    </row>
    <row r="55" spans="1:16" s="1387" customFormat="1" ht="11.25" customHeight="1" x14ac:dyDescent="0.2">
      <c r="A55" s="1384"/>
      <c r="B55" s="1385"/>
      <c r="D55" s="1197" t="s">
        <v>541</v>
      </c>
      <c r="E55" s="1436">
        <v>6.8268098286898893E-2</v>
      </c>
      <c r="F55" s="1436">
        <v>6.6437953497822416E-2</v>
      </c>
      <c r="G55" s="1436">
        <v>6.7660773227616378E-2</v>
      </c>
      <c r="H55" s="1436">
        <v>6.8542753733361855E-2</v>
      </c>
      <c r="I55" s="1436">
        <v>6.8337792259401772E-2</v>
      </c>
      <c r="J55" s="1436">
        <v>6.7095792166564389E-2</v>
      </c>
      <c r="K55" s="1436">
        <v>6.6113745253137776E-2</v>
      </c>
      <c r="L55" s="1436">
        <v>6.7139465953248725E-2</v>
      </c>
      <c r="M55" s="1436">
        <v>6.6662156431079506E-2</v>
      </c>
      <c r="N55" s="1203"/>
      <c r="O55" s="1181"/>
      <c r="P55" s="1386"/>
    </row>
    <row r="56" spans="1:16" s="1387" customFormat="1" ht="10.5" customHeight="1" x14ac:dyDescent="0.2">
      <c r="A56" s="1384"/>
      <c r="B56" s="1385"/>
      <c r="C56" s="1385"/>
      <c r="D56" s="1197" t="s">
        <v>542</v>
      </c>
      <c r="E56" s="1436"/>
      <c r="F56" s="1436"/>
      <c r="G56" s="1436"/>
      <c r="H56" s="1436"/>
      <c r="I56" s="1436"/>
      <c r="J56" s="1436"/>
      <c r="K56" s="1436"/>
      <c r="L56" s="1436"/>
      <c r="M56" s="1436"/>
      <c r="N56" s="1203"/>
      <c r="O56" s="1181"/>
      <c r="P56" s="1386"/>
    </row>
    <row r="57" spans="1:16" s="1387" customFormat="1" ht="10.5" customHeight="1" x14ac:dyDescent="0.2">
      <c r="A57" s="1384"/>
      <c r="B57" s="1385"/>
      <c r="C57" s="1385"/>
      <c r="D57" s="1437" t="s">
        <v>72</v>
      </c>
      <c r="E57" s="1438">
        <v>0.82685185185185195</v>
      </c>
      <c r="F57" s="1438">
        <v>0.82166337179899773</v>
      </c>
      <c r="G57" s="1439">
        <v>0.81642377978255842</v>
      </c>
      <c r="H57" s="1439">
        <v>0.81157919510473053</v>
      </c>
      <c r="I57" s="1439">
        <v>0.81321001306926721</v>
      </c>
      <c r="J57" s="1439">
        <v>0.80962555962555971</v>
      </c>
      <c r="K57" s="1439">
        <v>0.79971023181454837</v>
      </c>
      <c r="L57" s="1439">
        <v>0.7936676994577847</v>
      </c>
      <c r="M57" s="1439">
        <v>0.78522546170432184</v>
      </c>
      <c r="N57" s="1203"/>
      <c r="O57" s="1181"/>
      <c r="P57" s="1386"/>
    </row>
    <row r="58" spans="1:16" s="1387" customFormat="1" ht="10.5" customHeight="1" x14ac:dyDescent="0.2">
      <c r="A58" s="1384"/>
      <c r="B58" s="1385"/>
      <c r="C58" s="1385"/>
      <c r="D58" s="1437" t="s">
        <v>71</v>
      </c>
      <c r="E58" s="1438">
        <v>0.17314814814814813</v>
      </c>
      <c r="F58" s="1438">
        <v>0.17833662820100227</v>
      </c>
      <c r="G58" s="1439">
        <v>0.1835762202174416</v>
      </c>
      <c r="H58" s="1439">
        <v>0.18842080489526947</v>
      </c>
      <c r="I58" s="1439">
        <v>0.1867899869307329</v>
      </c>
      <c r="J58" s="1439">
        <v>0.19037444037444037</v>
      </c>
      <c r="K58" s="1439">
        <v>0.20028976818545163</v>
      </c>
      <c r="L58" s="1439">
        <v>0.20633230054221535</v>
      </c>
      <c r="M58" s="1439">
        <v>0.21477453829567825</v>
      </c>
      <c r="N58" s="1203"/>
      <c r="O58" s="1181"/>
      <c r="P58" s="1386"/>
    </row>
    <row r="59" spans="1:16" s="1387" customFormat="1" ht="12" customHeight="1" x14ac:dyDescent="0.2">
      <c r="A59" s="1384"/>
      <c r="B59" s="1385"/>
      <c r="C59" s="1197" t="s">
        <v>552</v>
      </c>
      <c r="D59" s="1397"/>
      <c r="E59" s="1438"/>
      <c r="F59" s="1438"/>
      <c r="G59" s="1439"/>
      <c r="H59" s="1439"/>
      <c r="I59" s="1439"/>
      <c r="J59" s="1439"/>
      <c r="K59" s="1439"/>
      <c r="L59" s="1439"/>
      <c r="M59" s="1439"/>
      <c r="N59" s="1203"/>
      <c r="O59" s="1181"/>
      <c r="P59" s="1386"/>
    </row>
    <row r="60" spans="1:16" s="1387" customFormat="1" ht="11.25" customHeight="1" x14ac:dyDescent="0.2">
      <c r="A60" s="1384"/>
      <c r="B60" s="1385"/>
      <c r="D60" s="1197" t="s">
        <v>541</v>
      </c>
      <c r="E60" s="1436">
        <v>1.4928335335315481E-2</v>
      </c>
      <c r="F60" s="1436">
        <v>1.3995755711617984E-2</v>
      </c>
      <c r="G60" s="1436">
        <v>1.5251602429042636E-2</v>
      </c>
      <c r="H60" s="1436">
        <v>1.5736595451648988E-2</v>
      </c>
      <c r="I60" s="1436">
        <v>1.5904374585379903E-2</v>
      </c>
      <c r="J60" s="1436">
        <v>1.5194928647072243E-2</v>
      </c>
      <c r="K60" s="1436">
        <v>1.4456214762698285E-2</v>
      </c>
      <c r="L60" s="1436">
        <v>1.5598631949008812E-2</v>
      </c>
      <c r="M60" s="1436">
        <v>1.5774245500415521E-2</v>
      </c>
      <c r="N60" s="1203"/>
      <c r="O60" s="1181"/>
      <c r="P60" s="1386"/>
    </row>
    <row r="61" spans="1:16" s="1387" customFormat="1" ht="10.5" customHeight="1" x14ac:dyDescent="0.2">
      <c r="A61" s="1384"/>
      <c r="B61" s="1385"/>
      <c r="C61" s="1385"/>
      <c r="D61" s="1197" t="s">
        <v>542</v>
      </c>
      <c r="E61" s="1436"/>
      <c r="F61" s="1436"/>
      <c r="G61" s="1436"/>
      <c r="H61" s="1436"/>
      <c r="I61" s="1436"/>
      <c r="J61" s="1436"/>
      <c r="K61" s="1436"/>
      <c r="L61" s="1436"/>
      <c r="M61" s="1436"/>
      <c r="N61" s="1203"/>
      <c r="O61" s="1181"/>
      <c r="P61" s="1386"/>
    </row>
    <row r="62" spans="1:16" s="1387" customFormat="1" ht="10.5" customHeight="1" x14ac:dyDescent="0.2">
      <c r="A62" s="1384"/>
      <c r="B62" s="1385"/>
      <c r="C62" s="1385"/>
      <c r="D62" s="1437" t="s">
        <v>543</v>
      </c>
      <c r="E62" s="1438">
        <v>0.91049382716049376</v>
      </c>
      <c r="F62" s="1438">
        <v>0.90808823529411764</v>
      </c>
      <c r="G62" s="1439">
        <v>0.91998149861239598</v>
      </c>
      <c r="H62" s="1439">
        <v>0.91811764705882348</v>
      </c>
      <c r="I62" s="1439">
        <v>0.92211055276381915</v>
      </c>
      <c r="J62" s="1439">
        <v>0.91149542217700907</v>
      </c>
      <c r="K62" s="1439">
        <v>0.90709290709290713</v>
      </c>
      <c r="L62" s="1439">
        <v>0.9031945788964183</v>
      </c>
      <c r="M62" s="1439">
        <v>0.89503280224929715</v>
      </c>
      <c r="N62" s="1203"/>
      <c r="O62" s="1181"/>
      <c r="P62" s="1386"/>
    </row>
    <row r="63" spans="1:16" s="1387" customFormat="1" ht="10.5" customHeight="1" x14ac:dyDescent="0.2">
      <c r="A63" s="1384"/>
      <c r="B63" s="1385"/>
      <c r="C63" s="1385"/>
      <c r="D63" s="1437" t="s">
        <v>71</v>
      </c>
      <c r="E63" s="1438">
        <v>8.9506172839506168E-2</v>
      </c>
      <c r="F63" s="1438">
        <v>9.1911764705882359E-2</v>
      </c>
      <c r="G63" s="1439">
        <v>8.0018501387604066E-2</v>
      </c>
      <c r="H63" s="1439">
        <v>8.1882352941176462E-2</v>
      </c>
      <c r="I63" s="1439">
        <v>7.7889447236180909E-2</v>
      </c>
      <c r="J63" s="1439">
        <v>8.8504577822990843E-2</v>
      </c>
      <c r="K63" s="1439">
        <v>9.2907092907092911E-2</v>
      </c>
      <c r="L63" s="1439">
        <v>9.6805421103581799E-2</v>
      </c>
      <c r="M63" s="1439">
        <v>0.10496719775070291</v>
      </c>
      <c r="N63" s="1203"/>
      <c r="O63" s="1181"/>
      <c r="P63" s="1386"/>
    </row>
    <row r="64" spans="1:16" s="1387" customFormat="1" ht="12" customHeight="1" x14ac:dyDescent="0.2">
      <c r="A64" s="1384"/>
      <c r="B64" s="1385"/>
      <c r="C64" s="1197" t="s">
        <v>553</v>
      </c>
      <c r="D64" s="1397"/>
      <c r="E64" s="1438"/>
      <c r="F64" s="1438"/>
      <c r="G64" s="1439"/>
      <c r="H64" s="1439"/>
      <c r="I64" s="1439"/>
      <c r="J64" s="1439"/>
      <c r="K64" s="1439"/>
      <c r="L64" s="1439"/>
      <c r="M64" s="1439"/>
      <c r="N64" s="1203"/>
      <c r="O64" s="1181"/>
      <c r="P64" s="1386"/>
    </row>
    <row r="65" spans="1:16" s="1387" customFormat="1" ht="11.25" customHeight="1" x14ac:dyDescent="0.2">
      <c r="A65" s="1384"/>
      <c r="B65" s="1385"/>
      <c r="D65" s="1197" t="s">
        <v>541</v>
      </c>
      <c r="E65" s="1436">
        <v>3.8590597280111914E-3</v>
      </c>
      <c r="F65" s="1436">
        <v>3.4014625963094945E-3</v>
      </c>
      <c r="G65" s="1436">
        <v>3.9494395095143863E-3</v>
      </c>
      <c r="H65" s="1436">
        <v>4.5513749004540858E-3</v>
      </c>
      <c r="I65" s="1436">
        <v>4.8561836740868567E-3</v>
      </c>
      <c r="J65" s="1436">
        <v>4.4295081371214648E-3</v>
      </c>
      <c r="K65" s="1436">
        <v>3.7991188840636064E-3</v>
      </c>
      <c r="L65" s="1436">
        <v>4.7998118186420823E-3</v>
      </c>
      <c r="M65" s="1436">
        <v>5.1114607096372526E-3</v>
      </c>
      <c r="N65" s="1203"/>
      <c r="O65" s="1181"/>
      <c r="P65" s="1386"/>
    </row>
    <row r="66" spans="1:16" s="1387" customFormat="1" ht="10.5" customHeight="1" x14ac:dyDescent="0.2">
      <c r="A66" s="1384"/>
      <c r="B66" s="1385"/>
      <c r="C66" s="1385"/>
      <c r="D66" s="1197" t="s">
        <v>542</v>
      </c>
      <c r="E66" s="1436"/>
      <c r="F66" s="1436"/>
      <c r="G66" s="1436"/>
      <c r="H66" s="1436"/>
      <c r="I66" s="1436"/>
      <c r="J66" s="1436"/>
      <c r="K66" s="1436"/>
      <c r="L66" s="1436"/>
      <c r="M66" s="1436"/>
      <c r="N66" s="1203"/>
      <c r="O66" s="1181"/>
      <c r="P66" s="1386"/>
    </row>
    <row r="67" spans="1:16" s="1387" customFormat="1" ht="10.5" customHeight="1" x14ac:dyDescent="0.2">
      <c r="A67" s="1384"/>
      <c r="B67" s="1385"/>
      <c r="C67" s="1385"/>
      <c r="D67" s="1437" t="s">
        <v>72</v>
      </c>
      <c r="E67" s="1438">
        <v>0.94713656387665202</v>
      </c>
      <c r="F67" s="1438">
        <v>0.94954128440366969</v>
      </c>
      <c r="G67" s="1439">
        <v>0.95391705069124422</v>
      </c>
      <c r="H67" s="1439">
        <v>0.96244131455399051</v>
      </c>
      <c r="I67" s="1439">
        <v>0.96984924623115576</v>
      </c>
      <c r="J67" s="1439">
        <v>0.97461928934010145</v>
      </c>
      <c r="K67" s="1439">
        <v>0.96517412935323377</v>
      </c>
      <c r="L67" s="1439">
        <v>0.96135265700483086</v>
      </c>
      <c r="M67" s="1439">
        <v>0.94392523364485981</v>
      </c>
      <c r="N67" s="1203"/>
      <c r="O67" s="1181"/>
      <c r="P67" s="1386"/>
    </row>
    <row r="68" spans="1:16" s="1387" customFormat="1" ht="10.5" customHeight="1" x14ac:dyDescent="0.2">
      <c r="A68" s="1384"/>
      <c r="B68" s="1385"/>
      <c r="C68" s="1385"/>
      <c r="D68" s="1437" t="s">
        <v>71</v>
      </c>
      <c r="E68" s="1438">
        <v>5.2863436123348019E-2</v>
      </c>
      <c r="F68" s="1438">
        <v>5.0458715596330278E-2</v>
      </c>
      <c r="G68" s="1439">
        <v>4.6082949308755755E-2</v>
      </c>
      <c r="H68" s="1439">
        <v>3.7558685446009391E-2</v>
      </c>
      <c r="I68" s="1439">
        <v>3.0150753768844223E-2</v>
      </c>
      <c r="J68" s="1439">
        <v>2.5380710659898477E-2</v>
      </c>
      <c r="K68" s="1439">
        <v>3.482587064676617E-2</v>
      </c>
      <c r="L68" s="1439">
        <v>3.864734299516908E-2</v>
      </c>
      <c r="M68" s="1439">
        <v>5.6074766355140186E-2</v>
      </c>
      <c r="N68" s="1203"/>
      <c r="O68" s="1181"/>
      <c r="P68" s="1386"/>
    </row>
    <row r="69" spans="1:16" s="1387" customFormat="1" ht="4.5" customHeight="1" x14ac:dyDescent="0.2">
      <c r="A69" s="1384"/>
      <c r="B69" s="1385"/>
      <c r="C69" s="1385"/>
      <c r="D69" s="1437"/>
      <c r="E69" s="1438"/>
      <c r="F69" s="1438"/>
      <c r="G69" s="1439"/>
      <c r="H69" s="1439"/>
      <c r="I69" s="1439"/>
      <c r="J69" s="1439"/>
      <c r="K69" s="1439"/>
      <c r="L69" s="1439"/>
      <c r="M69" s="1439"/>
      <c r="N69" s="1203"/>
      <c r="O69" s="1181"/>
      <c r="P69" s="1386"/>
    </row>
    <row r="70" spans="1:16" s="1387" customFormat="1" x14ac:dyDescent="0.2">
      <c r="A70" s="1384"/>
      <c r="B70" s="1385"/>
      <c r="C70" s="1590" t="s">
        <v>544</v>
      </c>
      <c r="D70" s="1591"/>
      <c r="E70" s="1591"/>
      <c r="F70" s="1591"/>
      <c r="G70" s="1591"/>
      <c r="H70" s="1591"/>
      <c r="I70" s="1591"/>
      <c r="J70" s="1591"/>
      <c r="K70" s="1591"/>
      <c r="L70" s="1591"/>
      <c r="M70" s="1592"/>
      <c r="N70" s="1203"/>
      <c r="O70" s="1181"/>
      <c r="P70" s="1386"/>
    </row>
    <row r="71" spans="1:16" s="1386" customFormat="1" ht="12.75" customHeight="1" x14ac:dyDescent="0.2">
      <c r="A71" s="1418"/>
      <c r="B71" s="1419"/>
      <c r="C71" s="1197" t="s">
        <v>545</v>
      </c>
      <c r="D71" s="1397"/>
      <c r="E71" s="1440">
        <f>0.666666666666667*E30</f>
        <v>481.6600000000002</v>
      </c>
      <c r="F71" s="439">
        <f>0.666666666666667*F30</f>
        <v>493.72666666666692</v>
      </c>
      <c r="G71" s="439">
        <f>0.666666666666667*G30</f>
        <v>512.00000000000023</v>
      </c>
      <c r="H71" s="439">
        <f t="shared" ref="H71" si="0">0.666666666666667*H30</f>
        <v>517.16666666666686</v>
      </c>
      <c r="I71" s="439">
        <f>0.666666666666667*I30</f>
        <v>522.20000000000016</v>
      </c>
      <c r="J71" s="439">
        <f>0.666666666666667*J30</f>
        <v>523.49333333333357</v>
      </c>
      <c r="K71" s="439">
        <f>0.666666666666667*K30</f>
        <v>524.3333333333336</v>
      </c>
      <c r="L71" s="439">
        <f t="shared" ref="L71:M71" si="1">0.666666666666667*L30</f>
        <v>526.62666666666689</v>
      </c>
      <c r="M71" s="439">
        <f t="shared" si="1"/>
        <v>533.11333333333357</v>
      </c>
      <c r="N71" s="1204"/>
      <c r="O71" s="1423"/>
    </row>
    <row r="72" spans="1:16" s="1387" customFormat="1" ht="11.25" customHeight="1" x14ac:dyDescent="0.2">
      <c r="A72" s="1384"/>
      <c r="B72" s="1385"/>
      <c r="C72" s="1197"/>
      <c r="D72" s="1197" t="s">
        <v>546</v>
      </c>
      <c r="E72" s="1441">
        <v>0.11905121612621219</v>
      </c>
      <c r="F72" s="1441">
        <v>0.10340188724007231</v>
      </c>
      <c r="G72" s="1441">
        <v>8.0819726816331802E-2</v>
      </c>
      <c r="H72" s="1441">
        <v>7.6535208907407809E-2</v>
      </c>
      <c r="I72" s="1441">
        <v>7.4252672724238397E-2</v>
      </c>
      <c r="J72" s="1441">
        <v>7.5068913271541179E-2</v>
      </c>
      <c r="K72" s="1441">
        <v>6.5799419759260541E-2</v>
      </c>
      <c r="L72" s="1441">
        <v>6.514526778914978E-2</v>
      </c>
      <c r="M72" s="1441">
        <v>5.6475586650679525E-2</v>
      </c>
      <c r="N72" s="1203"/>
      <c r="O72" s="1181"/>
      <c r="P72" s="1386"/>
    </row>
    <row r="73" spans="1:16" s="1387" customFormat="1" ht="10.5" customHeight="1" x14ac:dyDescent="0.2">
      <c r="A73" s="1384"/>
      <c r="B73" s="1385"/>
      <c r="C73" s="1442"/>
      <c r="D73" s="1437" t="s">
        <v>72</v>
      </c>
      <c r="E73" s="1439">
        <v>7.9930437952818567E-2</v>
      </c>
      <c r="F73" s="1439">
        <v>7.2650061156136758E-2</v>
      </c>
      <c r="G73" s="1439">
        <v>5.9031338748353847E-2</v>
      </c>
      <c r="H73" s="1439">
        <v>5.533729773545449E-2</v>
      </c>
      <c r="I73" s="1439">
        <v>5.2822333895822131E-2</v>
      </c>
      <c r="J73" s="1439">
        <v>5.447575993030538E-2</v>
      </c>
      <c r="K73" s="1439">
        <v>4.8765161546304718E-2</v>
      </c>
      <c r="L73" s="1439">
        <v>4.8610181370544917E-2</v>
      </c>
      <c r="M73" s="1439">
        <v>4.2234729386879305E-2</v>
      </c>
      <c r="N73" s="1203"/>
      <c r="O73" s="1181"/>
    </row>
    <row r="74" spans="1:16" s="1387" customFormat="1" ht="10.5" customHeight="1" x14ac:dyDescent="0.2">
      <c r="A74" s="1384"/>
      <c r="B74" s="1385"/>
      <c r="C74" s="1442"/>
      <c r="D74" s="1437" t="s">
        <v>71</v>
      </c>
      <c r="E74" s="1439">
        <v>0.17007077792034539</v>
      </c>
      <c r="F74" s="1439">
        <v>0.14303468189844407</v>
      </c>
      <c r="G74" s="1439">
        <v>0.108432761764095</v>
      </c>
      <c r="H74" s="1439">
        <v>0.10274194668951622</v>
      </c>
      <c r="I74" s="1439">
        <v>9.962934335804377E-2</v>
      </c>
      <c r="J74" s="1439">
        <v>9.9263172221183332E-2</v>
      </c>
      <c r="K74" s="1439">
        <v>8.5912764561937943E-2</v>
      </c>
      <c r="L74" s="1439">
        <v>8.4461374390668892E-2</v>
      </c>
      <c r="M74" s="1439">
        <v>7.3121189539679624E-2</v>
      </c>
      <c r="N74" s="1203"/>
      <c r="O74" s="1181"/>
    </row>
    <row r="75" spans="1:16" s="1387" customFormat="1" ht="8.25" customHeight="1" x14ac:dyDescent="0.2">
      <c r="A75" s="1384"/>
      <c r="B75" s="1385"/>
      <c r="C75" s="1443" t="s">
        <v>547</v>
      </c>
      <c r="D75" s="1415"/>
      <c r="E75" s="1415"/>
      <c r="F75" s="1443"/>
      <c r="G75" s="1443"/>
      <c r="H75" s="1443"/>
      <c r="I75" s="1443"/>
      <c r="J75" s="1443"/>
      <c r="K75" s="1415"/>
      <c r="L75" s="1444"/>
      <c r="M75" s="1444"/>
      <c r="N75" s="1203"/>
      <c r="O75" s="1181"/>
    </row>
    <row r="76" spans="1:16" s="1387" customFormat="1" ht="8.25" customHeight="1" x14ac:dyDescent="0.2">
      <c r="A76" s="1384"/>
      <c r="B76" s="1385"/>
      <c r="C76" s="1443" t="s">
        <v>548</v>
      </c>
      <c r="D76" s="1415"/>
      <c r="E76" s="1443"/>
      <c r="F76" s="1443"/>
      <c r="G76" s="1443"/>
      <c r="H76" s="1443"/>
      <c r="I76" s="1443"/>
      <c r="J76" s="1443"/>
      <c r="K76" s="1444"/>
      <c r="L76" s="1444"/>
      <c r="M76" s="1444"/>
      <c r="N76" s="1203"/>
      <c r="O76" s="1181"/>
    </row>
    <row r="77" spans="1:16" s="1387" customFormat="1" ht="8.25" customHeight="1" x14ac:dyDescent="0.2">
      <c r="A77" s="1384"/>
      <c r="B77" s="1385"/>
      <c r="C77" s="1443" t="s">
        <v>549</v>
      </c>
      <c r="D77" s="1415"/>
      <c r="G77" s="1443"/>
      <c r="H77" s="1443"/>
      <c r="I77" s="1443"/>
      <c r="J77" s="1443"/>
      <c r="K77" s="1444"/>
      <c r="L77" s="1444"/>
      <c r="M77" s="1444"/>
      <c r="N77" s="1203"/>
      <c r="O77" s="1181"/>
    </row>
    <row r="78" spans="1:16" ht="10.5" customHeight="1" x14ac:dyDescent="0.2">
      <c r="A78" s="1180"/>
      <c r="B78" s="1180"/>
      <c r="C78" s="1153" t="s">
        <v>550</v>
      </c>
      <c r="D78" s="1210"/>
      <c r="E78" s="1209"/>
      <c r="F78" s="1209"/>
      <c r="G78" s="1209"/>
      <c r="H78" s="1209"/>
      <c r="I78" s="1211"/>
      <c r="J78" s="1211"/>
      <c r="K78" s="1211"/>
      <c r="L78" s="1209"/>
      <c r="M78" s="1209"/>
      <c r="N78" s="1203"/>
      <c r="O78" s="1180"/>
    </row>
    <row r="79" spans="1:16" ht="13.5" customHeight="1" x14ac:dyDescent="0.2">
      <c r="A79" s="1180"/>
      <c r="B79" s="1180"/>
      <c r="C79" s="1212"/>
      <c r="D79" s="1210"/>
      <c r="E79" s="1213"/>
      <c r="F79" s="1213"/>
      <c r="G79" s="1213"/>
      <c r="H79" s="1213"/>
      <c r="J79" s="1214"/>
      <c r="L79" s="1593">
        <v>43132</v>
      </c>
      <c r="M79" s="1593"/>
      <c r="N79" s="401">
        <v>13</v>
      </c>
      <c r="O79" s="1180"/>
    </row>
    <row r="82" spans="5:16" x14ac:dyDescent="0.2">
      <c r="E82" s="1445"/>
      <c r="F82" s="1445"/>
      <c r="G82" s="1445"/>
      <c r="H82" s="1445"/>
      <c r="I82" s="1445"/>
      <c r="J82" s="1445"/>
      <c r="K82" s="1445"/>
      <c r="L82" s="1445"/>
      <c r="M82" s="1445"/>
      <c r="N82" s="173" t="s">
        <v>501</v>
      </c>
      <c r="O82" s="173">
        <v>5.7</v>
      </c>
      <c r="P82" s="173" t="s">
        <v>501</v>
      </c>
    </row>
    <row r="86" spans="5:16" x14ac:dyDescent="0.2">
      <c r="E86" s="1446"/>
      <c r="F86" s="1446"/>
      <c r="G86" s="1446"/>
      <c r="H86" s="1446"/>
      <c r="I86" s="1446"/>
      <c r="J86" s="1446"/>
      <c r="K86" s="1446"/>
      <c r="L86" s="1446"/>
      <c r="M86" s="1446"/>
    </row>
  </sheetData>
  <mergeCells count="8">
    <mergeCell ref="C53:M53"/>
    <mergeCell ref="C70:M70"/>
    <mergeCell ref="L79:M79"/>
    <mergeCell ref="B1:F1"/>
    <mergeCell ref="C13:D13"/>
    <mergeCell ref="C15:M15"/>
    <mergeCell ref="C20:M20"/>
    <mergeCell ref="C26:M2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610" t="s">
        <v>316</v>
      </c>
      <c r="M1" s="1610"/>
      <c r="N1" s="1610"/>
      <c r="O1" s="1610"/>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50" t="s">
        <v>487</v>
      </c>
      <c r="D4" s="254"/>
      <c r="E4" s="254"/>
      <c r="F4" s="254"/>
      <c r="G4" s="254"/>
      <c r="H4" s="254"/>
      <c r="I4" s="254"/>
      <c r="J4" s="254"/>
      <c r="K4" s="254"/>
      <c r="L4" s="254"/>
      <c r="M4" s="254"/>
      <c r="N4" s="255"/>
      <c r="O4" s="564"/>
      <c r="P4" s="564"/>
    </row>
    <row r="5" spans="1:16" ht="7.5" customHeight="1" x14ac:dyDescent="0.2">
      <c r="A5" s="131"/>
      <c r="B5" s="238"/>
      <c r="C5" s="1611" t="s">
        <v>85</v>
      </c>
      <c r="D5" s="1611"/>
      <c r="E5" s="133"/>
      <c r="F5" s="11"/>
      <c r="G5" s="133"/>
      <c r="H5" s="133"/>
      <c r="I5" s="133"/>
      <c r="J5" s="133"/>
      <c r="K5" s="133"/>
      <c r="L5" s="564"/>
      <c r="M5" s="564"/>
      <c r="N5" s="564"/>
      <c r="O5" s="564"/>
      <c r="P5" s="564"/>
    </row>
    <row r="6" spans="1:16" ht="13.5" customHeight="1" x14ac:dyDescent="0.2">
      <c r="A6" s="131"/>
      <c r="B6" s="238"/>
      <c r="C6" s="1612"/>
      <c r="D6" s="1612"/>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54" t="s">
        <v>293</v>
      </c>
      <c r="D8" s="1154"/>
      <c r="E8" s="1154"/>
      <c r="F8" s="1035">
        <v>485</v>
      </c>
      <c r="G8" s="223"/>
      <c r="H8" s="1035">
        <v>485</v>
      </c>
      <c r="I8" s="1035">
        <v>485</v>
      </c>
      <c r="J8" s="1035">
        <v>505</v>
      </c>
      <c r="K8" s="1035">
        <v>505</v>
      </c>
      <c r="L8" s="1035">
        <v>530</v>
      </c>
      <c r="M8" s="1035">
        <v>557</v>
      </c>
      <c r="N8" s="1035">
        <v>580</v>
      </c>
      <c r="O8" s="198"/>
      <c r="P8" s="198"/>
    </row>
    <row r="9" spans="1:16" ht="31.5" customHeight="1" x14ac:dyDescent="0.2">
      <c r="A9" s="131"/>
      <c r="B9" s="240"/>
      <c r="C9" s="197" t="s">
        <v>281</v>
      </c>
      <c r="D9" s="197"/>
      <c r="E9" s="194"/>
      <c r="F9" s="194" t="s">
        <v>280</v>
      </c>
      <c r="G9" s="196"/>
      <c r="H9" s="559" t="s">
        <v>333</v>
      </c>
      <c r="I9" s="559" t="s">
        <v>333</v>
      </c>
      <c r="J9" s="194" t="s">
        <v>490</v>
      </c>
      <c r="K9" s="559" t="s">
        <v>333</v>
      </c>
      <c r="L9" s="194" t="s">
        <v>430</v>
      </c>
      <c r="M9" s="194" t="s">
        <v>469</v>
      </c>
      <c r="N9" s="194" t="s">
        <v>488</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429</v>
      </c>
      <c r="M10" s="194" t="s">
        <v>468</v>
      </c>
      <c r="N10" s="194" t="s">
        <v>489</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50" t="s">
        <v>277</v>
      </c>
      <c r="D12" s="1149"/>
      <c r="E12" s="252"/>
      <c r="F12" s="252"/>
      <c r="G12" s="252"/>
      <c r="H12" s="252"/>
      <c r="I12" s="252"/>
      <c r="J12" s="252"/>
      <c r="K12" s="252"/>
      <c r="L12" s="252"/>
      <c r="M12" s="252"/>
      <c r="N12" s="253"/>
      <c r="O12" s="133"/>
      <c r="P12" s="131"/>
    </row>
    <row r="13" spans="1:16" ht="7.5" customHeight="1" x14ac:dyDescent="0.2">
      <c r="A13" s="131"/>
      <c r="B13" s="238"/>
      <c r="C13" s="1613" t="s">
        <v>274</v>
      </c>
      <c r="D13" s="1613"/>
      <c r="E13" s="139"/>
      <c r="F13" s="139"/>
      <c r="G13" s="84"/>
      <c r="H13" s="140"/>
      <c r="I13" s="140"/>
      <c r="J13" s="140"/>
      <c r="K13" s="140"/>
      <c r="L13" s="140"/>
      <c r="M13" s="140"/>
      <c r="N13" s="140"/>
      <c r="O13" s="133"/>
      <c r="P13" s="131"/>
    </row>
    <row r="14" spans="1:16" ht="13.5" customHeight="1" x14ac:dyDescent="0.2">
      <c r="A14" s="131"/>
      <c r="B14" s="238"/>
      <c r="C14" s="1614"/>
      <c r="D14" s="1614"/>
      <c r="E14" s="139"/>
      <c r="F14" s="139"/>
      <c r="G14" s="84"/>
      <c r="H14" s="1151">
        <v>2013</v>
      </c>
      <c r="I14" s="1615">
        <v>2014</v>
      </c>
      <c r="J14" s="1616"/>
      <c r="K14" s="1615">
        <v>2015</v>
      </c>
      <c r="L14" s="1616"/>
      <c r="M14" s="1615">
        <v>2016</v>
      </c>
      <c r="N14" s="1617"/>
      <c r="O14" s="133"/>
      <c r="P14" s="131"/>
    </row>
    <row r="15" spans="1:16" ht="12.75" customHeight="1" x14ac:dyDescent="0.2">
      <c r="A15" s="131"/>
      <c r="B15" s="238"/>
      <c r="C15" s="139"/>
      <c r="D15" s="139"/>
      <c r="E15" s="139"/>
      <c r="F15" s="139"/>
      <c r="G15" s="84"/>
      <c r="H15" s="474" t="s">
        <v>86</v>
      </c>
      <c r="I15" s="1092" t="s">
        <v>87</v>
      </c>
      <c r="J15" s="707" t="s">
        <v>86</v>
      </c>
      <c r="K15" s="1092" t="s">
        <v>87</v>
      </c>
      <c r="L15" s="474" t="s">
        <v>86</v>
      </c>
      <c r="M15" s="1092" t="s">
        <v>471</v>
      </c>
      <c r="N15" s="942" t="s">
        <v>483</v>
      </c>
      <c r="O15" s="133"/>
      <c r="P15" s="131"/>
    </row>
    <row r="16" spans="1:16" ht="4.5" customHeight="1" x14ac:dyDescent="0.2">
      <c r="A16" s="131"/>
      <c r="B16" s="238"/>
      <c r="C16" s="139"/>
      <c r="D16" s="139"/>
      <c r="E16" s="139"/>
      <c r="F16" s="139"/>
      <c r="G16" s="84"/>
      <c r="H16" s="402"/>
      <c r="I16" s="402"/>
      <c r="J16" s="1094"/>
      <c r="K16" s="1094"/>
      <c r="L16" s="1094"/>
      <c r="M16" s="1094"/>
      <c r="N16" s="1095"/>
      <c r="O16" s="140"/>
      <c r="P16" s="131"/>
    </row>
    <row r="17" spans="1:22" ht="15" customHeight="1" x14ac:dyDescent="0.2">
      <c r="A17" s="131"/>
      <c r="B17" s="238"/>
      <c r="C17" s="217" t="s">
        <v>292</v>
      </c>
      <c r="D17" s="249"/>
      <c r="E17" s="244"/>
      <c r="F17" s="244"/>
      <c r="G17" s="251"/>
      <c r="H17" s="560">
        <v>958.81</v>
      </c>
      <c r="I17" s="962">
        <v>945.78</v>
      </c>
      <c r="J17" s="560">
        <v>946.97</v>
      </c>
      <c r="K17" s="968">
        <v>950.9</v>
      </c>
      <c r="L17" s="1066">
        <v>952.67243142082441</v>
      </c>
      <c r="M17" s="560">
        <v>957.61</v>
      </c>
      <c r="N17" s="560">
        <v>961.31</v>
      </c>
      <c r="O17" s="140"/>
      <c r="P17" s="131"/>
    </row>
    <row r="18" spans="1:22" ht="13.5" customHeight="1" x14ac:dyDescent="0.2">
      <c r="A18" s="131"/>
      <c r="B18" s="238"/>
      <c r="C18" s="568" t="s">
        <v>72</v>
      </c>
      <c r="D18" s="141"/>
      <c r="E18" s="139"/>
      <c r="F18" s="139"/>
      <c r="G18" s="84"/>
      <c r="H18" s="561">
        <v>1037.9100000000001</v>
      </c>
      <c r="I18" s="963">
        <v>1032.19</v>
      </c>
      <c r="J18" s="561">
        <v>1033.18</v>
      </c>
      <c r="K18" s="959">
        <v>1035.1600000000001</v>
      </c>
      <c r="L18" s="1067">
        <v>1034.2916578226188</v>
      </c>
      <c r="M18" s="561">
        <v>1038.3599999999999</v>
      </c>
      <c r="N18" s="561">
        <v>1045.1300000000001</v>
      </c>
      <c r="O18" s="140"/>
      <c r="P18" s="131"/>
      <c r="Q18" s="1096"/>
    </row>
    <row r="19" spans="1:22" ht="13.5" customHeight="1" x14ac:dyDescent="0.2">
      <c r="A19" s="131"/>
      <c r="B19" s="238"/>
      <c r="C19" s="568" t="s">
        <v>71</v>
      </c>
      <c r="D19" s="141"/>
      <c r="E19" s="139"/>
      <c r="F19" s="139"/>
      <c r="G19" s="84"/>
      <c r="H19" s="561">
        <v>853.8</v>
      </c>
      <c r="I19" s="963">
        <v>840.78</v>
      </c>
      <c r="J19" s="561">
        <v>842.98</v>
      </c>
      <c r="K19" s="959">
        <v>849.53</v>
      </c>
      <c r="L19" s="1067">
        <v>852.69380865007668</v>
      </c>
      <c r="M19" s="561">
        <v>860.34</v>
      </c>
      <c r="N19" s="561">
        <v>861.16</v>
      </c>
      <c r="O19" s="140"/>
      <c r="P19" s="131"/>
      <c r="Q19" s="1096"/>
    </row>
    <row r="20" spans="1:22" ht="6.75" customHeight="1" x14ac:dyDescent="0.2">
      <c r="A20" s="131"/>
      <c r="B20" s="238"/>
      <c r="C20" s="171"/>
      <c r="D20" s="141"/>
      <c r="E20" s="139"/>
      <c r="F20" s="139"/>
      <c r="G20" s="84"/>
      <c r="H20" s="569"/>
      <c r="I20" s="964"/>
      <c r="J20" s="569"/>
      <c r="K20" s="1068"/>
      <c r="L20" s="1069"/>
      <c r="M20" s="569"/>
      <c r="N20" s="569"/>
      <c r="O20" s="140"/>
      <c r="P20" s="131"/>
    </row>
    <row r="21" spans="1:22" ht="15" customHeight="1" x14ac:dyDescent="0.2">
      <c r="A21" s="131"/>
      <c r="B21" s="238"/>
      <c r="C21" s="217" t="s">
        <v>291</v>
      </c>
      <c r="D21" s="249"/>
      <c r="E21" s="244"/>
      <c r="F21" s="244"/>
      <c r="G21" s="248"/>
      <c r="H21" s="560">
        <v>1125.5899999999999</v>
      </c>
      <c r="I21" s="968">
        <v>1120.4000000000001</v>
      </c>
      <c r="J21" s="560">
        <v>1124.49</v>
      </c>
      <c r="K21" s="968">
        <v>1140.3699999999999</v>
      </c>
      <c r="L21" s="1066">
        <v>1130.3699999999999</v>
      </c>
      <c r="M21" s="560">
        <v>1138.73</v>
      </c>
      <c r="N21" s="560">
        <v>1144.6099999999999</v>
      </c>
      <c r="O21" s="140"/>
      <c r="P21" s="131"/>
    </row>
    <row r="22" spans="1:22" s="143" customFormat="1" ht="13.5" customHeight="1" x14ac:dyDescent="0.2">
      <c r="A22" s="142"/>
      <c r="B22" s="241"/>
      <c r="C22" s="568" t="s">
        <v>72</v>
      </c>
      <c r="D22" s="141"/>
      <c r="E22" s="139"/>
      <c r="F22" s="139"/>
      <c r="G22" s="84"/>
      <c r="H22" s="561">
        <v>1233.47</v>
      </c>
      <c r="I22" s="959">
        <v>1241.71</v>
      </c>
      <c r="J22" s="561">
        <v>1246.24</v>
      </c>
      <c r="K22" s="959">
        <v>1262.17</v>
      </c>
      <c r="L22" s="1067">
        <v>1245.79</v>
      </c>
      <c r="M22" s="561">
        <v>1259.46</v>
      </c>
      <c r="N22" s="561">
        <v>1271.24</v>
      </c>
      <c r="O22" s="139"/>
      <c r="P22" s="142"/>
      <c r="R22" s="132"/>
      <c r="S22" s="132"/>
      <c r="T22" s="132"/>
      <c r="U22" s="132"/>
      <c r="V22" s="132"/>
    </row>
    <row r="23" spans="1:22" s="143" customFormat="1" ht="13.5" customHeight="1" x14ac:dyDescent="0.2">
      <c r="A23" s="142"/>
      <c r="B23" s="241"/>
      <c r="C23" s="568" t="s">
        <v>71</v>
      </c>
      <c r="D23" s="141"/>
      <c r="E23" s="139"/>
      <c r="F23" s="139"/>
      <c r="G23" s="84"/>
      <c r="H23" s="561">
        <v>982.36</v>
      </c>
      <c r="I23" s="963">
        <v>972.99</v>
      </c>
      <c r="J23" s="561">
        <v>977.62</v>
      </c>
      <c r="K23" s="959">
        <v>993.84</v>
      </c>
      <c r="L23" s="1067">
        <v>989</v>
      </c>
      <c r="M23" s="959">
        <v>993.28</v>
      </c>
      <c r="N23" s="561">
        <v>993.3</v>
      </c>
      <c r="O23" s="139"/>
      <c r="P23" s="142"/>
      <c r="R23" s="132"/>
      <c r="S23" s="132"/>
      <c r="T23" s="132"/>
      <c r="U23" s="132"/>
      <c r="V23" s="132"/>
    </row>
    <row r="24" spans="1:22" ht="15" customHeight="1" x14ac:dyDescent="0.2">
      <c r="A24" s="131"/>
      <c r="B24" s="238"/>
      <c r="C24" s="1037" t="s">
        <v>462</v>
      </c>
      <c r="E24" s="139"/>
      <c r="F24" s="139"/>
      <c r="G24" s="84"/>
      <c r="H24" s="1036">
        <f>+H23/H22</f>
        <v>0.79641985617809918</v>
      </c>
      <c r="I24" s="1038">
        <f t="shared" ref="I24:N24" si="0">+I23/I22</f>
        <v>0.78358876066070171</v>
      </c>
      <c r="J24" s="1036">
        <f t="shared" si="0"/>
        <v>0.78445564257285916</v>
      </c>
      <c r="K24" s="1070">
        <f t="shared" si="0"/>
        <v>0.78740581696601886</v>
      </c>
      <c r="L24" s="1071">
        <f t="shared" si="0"/>
        <v>0.79387376684673983</v>
      </c>
      <c r="M24" s="1070">
        <f t="shared" si="0"/>
        <v>0.78865545551268001</v>
      </c>
      <c r="N24" s="1093">
        <f t="shared" si="0"/>
        <v>0.78136307856895626</v>
      </c>
      <c r="O24" s="140"/>
      <c r="P24" s="131"/>
    </row>
    <row r="25" spans="1:22" ht="21.75" customHeight="1" x14ac:dyDescent="0.2">
      <c r="A25" s="131"/>
      <c r="B25" s="238"/>
      <c r="C25" s="217" t="s">
        <v>290</v>
      </c>
      <c r="D25" s="249"/>
      <c r="E25" s="244"/>
      <c r="F25" s="244"/>
      <c r="G25" s="250"/>
      <c r="H25" s="562">
        <f>+H17/H21*100</f>
        <v>85.182881866398958</v>
      </c>
      <c r="I25" s="965">
        <f t="shared" ref="I25:N25" si="1">+I17/I21*100</f>
        <v>84.41449482327738</v>
      </c>
      <c r="J25" s="562">
        <f t="shared" si="1"/>
        <v>84.21328780158116</v>
      </c>
      <c r="K25" s="1072">
        <f t="shared" si="1"/>
        <v>83.385217078667452</v>
      </c>
      <c r="L25" s="1073">
        <f t="shared" si="1"/>
        <v>84.279698808427725</v>
      </c>
      <c r="M25" s="1072">
        <f t="shared" si="1"/>
        <v>84.094561485163297</v>
      </c>
      <c r="N25" s="562">
        <f t="shared" si="1"/>
        <v>83.985811761211252</v>
      </c>
      <c r="O25" s="140"/>
      <c r="P25" s="131"/>
    </row>
    <row r="26" spans="1:22" ht="13.5" customHeight="1" x14ac:dyDescent="0.2">
      <c r="A26" s="131"/>
      <c r="B26" s="238"/>
      <c r="C26" s="568" t="s">
        <v>72</v>
      </c>
      <c r="D26" s="141"/>
      <c r="E26" s="139"/>
      <c r="F26" s="139"/>
      <c r="G26" s="193"/>
      <c r="H26" s="768">
        <f t="shared" ref="H26:H27" si="2">+H18/H22*100</f>
        <v>84.145540629281626</v>
      </c>
      <c r="I26" s="966">
        <f t="shared" ref="I26:N26" si="3">+I18/I22*100</f>
        <v>83.126494914271447</v>
      </c>
      <c r="J26" s="768">
        <f t="shared" si="3"/>
        <v>82.903774553858014</v>
      </c>
      <c r="K26" s="1074">
        <f t="shared" si="3"/>
        <v>82.014308690588436</v>
      </c>
      <c r="L26" s="1075">
        <f t="shared" si="3"/>
        <v>83.022953934661444</v>
      </c>
      <c r="M26" s="1074">
        <f t="shared" si="3"/>
        <v>82.444857319803717</v>
      </c>
      <c r="N26" s="768">
        <f t="shared" si="3"/>
        <v>82.213429407507647</v>
      </c>
      <c r="O26" s="140"/>
      <c r="P26" s="131"/>
    </row>
    <row r="27" spans="1:22" ht="13.5" customHeight="1" x14ac:dyDescent="0.2">
      <c r="A27" s="131"/>
      <c r="B27" s="238"/>
      <c r="C27" s="568" t="s">
        <v>71</v>
      </c>
      <c r="D27" s="141"/>
      <c r="E27" s="139"/>
      <c r="F27" s="139"/>
      <c r="G27" s="193"/>
      <c r="H27" s="768">
        <f t="shared" si="2"/>
        <v>86.913147929475954</v>
      </c>
      <c r="I27" s="966">
        <f t="shared" ref="I27:N27" si="4">+I19/I23*100</f>
        <v>86.411987790213658</v>
      </c>
      <c r="J27" s="768">
        <f t="shared" si="4"/>
        <v>86.227777664123067</v>
      </c>
      <c r="K27" s="1074">
        <f t="shared" si="4"/>
        <v>85.479554052966265</v>
      </c>
      <c r="L27" s="1075">
        <f t="shared" si="4"/>
        <v>86.217776405467816</v>
      </c>
      <c r="M27" s="1074">
        <f t="shared" si="4"/>
        <v>86.616059922680421</v>
      </c>
      <c r="N27" s="768">
        <f t="shared" si="4"/>
        <v>86.696869022450414</v>
      </c>
      <c r="O27" s="140"/>
      <c r="P27" s="131"/>
    </row>
    <row r="28" spans="1:22" ht="6.75" customHeight="1" x14ac:dyDescent="0.2">
      <c r="A28" s="131"/>
      <c r="B28" s="238"/>
      <c r="C28" s="171"/>
      <c r="D28" s="141"/>
      <c r="E28" s="139"/>
      <c r="F28" s="139"/>
      <c r="G28" s="192"/>
      <c r="H28" s="563"/>
      <c r="I28" s="967"/>
      <c r="J28" s="563"/>
      <c r="K28" s="1076"/>
      <c r="L28" s="1077"/>
      <c r="M28" s="1076"/>
      <c r="N28" s="563"/>
      <c r="O28" s="140"/>
      <c r="P28" s="131"/>
    </row>
    <row r="29" spans="1:22" ht="23.25" customHeight="1" x14ac:dyDescent="0.2">
      <c r="A29" s="131"/>
      <c r="B29" s="238"/>
      <c r="C29" s="1597" t="s">
        <v>289</v>
      </c>
      <c r="D29" s="1597"/>
      <c r="E29" s="1597"/>
      <c r="F29" s="1597"/>
      <c r="G29" s="248"/>
      <c r="H29" s="560">
        <v>12</v>
      </c>
      <c r="I29" s="962">
        <v>13.2</v>
      </c>
      <c r="J29" s="560">
        <v>19.600000000000001</v>
      </c>
      <c r="K29" s="968">
        <v>21.4</v>
      </c>
      <c r="L29" s="1066">
        <v>21.1</v>
      </c>
      <c r="M29" s="968">
        <v>25.3</v>
      </c>
      <c r="N29" s="560">
        <v>23.3</v>
      </c>
      <c r="O29" s="140"/>
      <c r="P29" s="131"/>
    </row>
    <row r="30" spans="1:22" ht="13.5" customHeight="1" x14ac:dyDescent="0.2">
      <c r="A30" s="142"/>
      <c r="B30" s="241"/>
      <c r="C30" s="568" t="s">
        <v>276</v>
      </c>
      <c r="D30" s="141"/>
      <c r="E30" s="139"/>
      <c r="F30" s="139"/>
      <c r="G30" s="84"/>
      <c r="H30" s="561">
        <v>8.6999999999999993</v>
      </c>
      <c r="I30" s="959">
        <v>8.1</v>
      </c>
      <c r="J30" s="561">
        <v>15.1</v>
      </c>
      <c r="K30" s="959">
        <v>16.899999999999999</v>
      </c>
      <c r="L30" s="1067">
        <v>17</v>
      </c>
      <c r="M30" s="959">
        <v>19.7</v>
      </c>
      <c r="N30" s="561">
        <v>18.5</v>
      </c>
      <c r="P30" s="131"/>
    </row>
    <row r="31" spans="1:22" ht="13.5" customHeight="1" x14ac:dyDescent="0.2">
      <c r="A31" s="131"/>
      <c r="B31" s="238"/>
      <c r="C31" s="568" t="s">
        <v>275</v>
      </c>
      <c r="D31" s="141"/>
      <c r="E31" s="139"/>
      <c r="F31" s="139"/>
      <c r="G31" s="84"/>
      <c r="H31" s="561">
        <v>16.5</v>
      </c>
      <c r="I31" s="959">
        <v>19.3</v>
      </c>
      <c r="J31" s="561">
        <v>25</v>
      </c>
      <c r="K31" s="959">
        <v>26.9</v>
      </c>
      <c r="L31" s="1067">
        <v>26.2</v>
      </c>
      <c r="M31" s="959">
        <v>32</v>
      </c>
      <c r="N31" s="561">
        <v>28.9</v>
      </c>
      <c r="O31" s="140"/>
      <c r="P31" s="131"/>
    </row>
    <row r="32" spans="1:22" ht="20.25" customHeight="1" thickBot="1" x14ac:dyDescent="0.25">
      <c r="A32" s="131"/>
      <c r="B32" s="238"/>
      <c r="C32" s="171"/>
      <c r="D32" s="141"/>
      <c r="E32" s="139"/>
      <c r="F32" s="139"/>
      <c r="G32" s="1607"/>
      <c r="H32" s="1607"/>
      <c r="I32" s="1607"/>
      <c r="J32" s="1607"/>
      <c r="K32" s="1607"/>
      <c r="L32" s="1607"/>
      <c r="M32" s="1608"/>
      <c r="N32" s="1608"/>
      <c r="O32" s="140"/>
      <c r="P32" s="131"/>
    </row>
    <row r="33" spans="1:33" ht="30.75" customHeight="1" thickBot="1" x14ac:dyDescent="0.25">
      <c r="A33" s="131"/>
      <c r="B33" s="238"/>
      <c r="C33" s="1599" t="s">
        <v>486</v>
      </c>
      <c r="D33" s="1600"/>
      <c r="E33" s="1600"/>
      <c r="F33" s="1600"/>
      <c r="G33" s="1600"/>
      <c r="H33" s="1600"/>
      <c r="I33" s="1600"/>
      <c r="J33" s="1600"/>
      <c r="K33" s="1600"/>
      <c r="L33" s="1600"/>
      <c r="M33" s="1600"/>
      <c r="N33" s="1601"/>
      <c r="O33" s="186"/>
      <c r="P33" s="131"/>
    </row>
    <row r="34" spans="1:33" ht="7.5" customHeight="1" x14ac:dyDescent="0.2">
      <c r="A34" s="131"/>
      <c r="B34" s="238"/>
      <c r="C34" s="1602" t="s">
        <v>274</v>
      </c>
      <c r="D34" s="1602"/>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603"/>
      <c r="D35" s="1603"/>
      <c r="E35" s="191"/>
      <c r="F35" s="191"/>
      <c r="G35" s="191"/>
      <c r="H35" s="191"/>
      <c r="I35" s="1604" t="s">
        <v>273</v>
      </c>
      <c r="J35" s="1605"/>
      <c r="K35" s="1606" t="s">
        <v>272</v>
      </c>
      <c r="L35" s="1605"/>
      <c r="M35" s="1606" t="s">
        <v>271</v>
      </c>
      <c r="N35" s="1604"/>
      <c r="O35" s="186"/>
      <c r="P35" s="131"/>
    </row>
    <row r="36" spans="1:33" s="137" customFormat="1" ht="22.5" customHeight="1" x14ac:dyDescent="0.2">
      <c r="A36" s="135"/>
      <c r="B36" s="239"/>
      <c r="C36" s="191"/>
      <c r="D36" s="191"/>
      <c r="E36" s="191"/>
      <c r="F36" s="191"/>
      <c r="G36" s="191"/>
      <c r="H36" s="191"/>
      <c r="I36" s="941" t="s">
        <v>472</v>
      </c>
      <c r="J36" s="941" t="s">
        <v>480</v>
      </c>
      <c r="K36" s="1078" t="s">
        <v>472</v>
      </c>
      <c r="L36" s="1079" t="s">
        <v>480</v>
      </c>
      <c r="M36" s="941" t="s">
        <v>472</v>
      </c>
      <c r="N36" s="941" t="s">
        <v>480</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98">
        <v>957.61093221125657</v>
      </c>
      <c r="J37" s="1098">
        <v>968.6148757509776</v>
      </c>
      <c r="K37" s="1099">
        <v>1138.73</v>
      </c>
      <c r="L37" s="1100">
        <v>1154.2018907098732</v>
      </c>
      <c r="M37" s="960">
        <v>25.3</v>
      </c>
      <c r="N37" s="960">
        <v>23.3</v>
      </c>
      <c r="O37" s="186"/>
      <c r="P37" s="131"/>
      <c r="Q37" s="1039"/>
      <c r="R37" s="1039"/>
      <c r="S37" s="1039"/>
      <c r="T37" s="266"/>
      <c r="U37" s="266"/>
      <c r="V37" s="266"/>
      <c r="W37" s="266"/>
      <c r="X37" s="266"/>
      <c r="Y37" s="266"/>
      <c r="Z37" s="266"/>
      <c r="AA37" s="266"/>
      <c r="AB37" s="266"/>
      <c r="AC37" s="266"/>
      <c r="AE37" s="266"/>
      <c r="AF37" s="266"/>
      <c r="AG37" s="266"/>
    </row>
    <row r="38" spans="1:33" ht="13.5" customHeight="1" x14ac:dyDescent="0.2">
      <c r="A38" s="131"/>
      <c r="B38" s="238"/>
      <c r="C38" s="95" t="s">
        <v>270</v>
      </c>
      <c r="D38" s="200"/>
      <c r="E38" s="200"/>
      <c r="F38" s="200"/>
      <c r="G38" s="200"/>
      <c r="H38" s="200"/>
      <c r="I38" s="1101">
        <v>964.11852531266436</v>
      </c>
      <c r="J38" s="1101">
        <v>953.55170508545496</v>
      </c>
      <c r="K38" s="1097">
        <v>1219.53</v>
      </c>
      <c r="L38" s="1102">
        <v>1228.0551750850489</v>
      </c>
      <c r="M38" s="961">
        <v>17.8</v>
      </c>
      <c r="N38" s="961">
        <v>10.199999999999999</v>
      </c>
      <c r="O38" s="957"/>
      <c r="P38" s="870"/>
      <c r="Q38" s="1039"/>
      <c r="R38" s="1039"/>
      <c r="S38" s="1039"/>
      <c r="T38" s="266"/>
      <c r="U38" s="266"/>
      <c r="V38" s="266"/>
      <c r="W38" s="266"/>
      <c r="X38" s="266"/>
      <c r="Y38" s="266"/>
      <c r="Z38" s="266"/>
      <c r="AA38" s="266"/>
      <c r="AB38" s="266"/>
      <c r="AC38" s="266"/>
      <c r="AE38" s="266"/>
      <c r="AF38" s="266"/>
      <c r="AG38" s="266"/>
    </row>
    <row r="39" spans="1:33" ht="13.5" customHeight="1" x14ac:dyDescent="0.2">
      <c r="A39" s="131"/>
      <c r="B39" s="238"/>
      <c r="C39" s="95" t="s">
        <v>269</v>
      </c>
      <c r="D39" s="200"/>
      <c r="E39" s="200"/>
      <c r="F39" s="200"/>
      <c r="G39" s="200"/>
      <c r="H39" s="200"/>
      <c r="I39" s="1101">
        <v>892.45692649322598</v>
      </c>
      <c r="J39" s="1101">
        <v>900.48690592582659</v>
      </c>
      <c r="K39" s="1097">
        <v>1045.9000000000001</v>
      </c>
      <c r="L39" s="1102">
        <v>1055.0814353029368</v>
      </c>
      <c r="M39" s="961">
        <v>31.6</v>
      </c>
      <c r="N39" s="961">
        <v>25.9</v>
      </c>
      <c r="O39" s="957"/>
      <c r="P39" s="870"/>
      <c r="Q39" s="1039"/>
      <c r="R39" s="1039"/>
      <c r="S39" s="1039"/>
      <c r="T39" s="266"/>
      <c r="U39" s="266"/>
      <c r="V39" s="266"/>
      <c r="W39" s="266"/>
      <c r="X39" s="266"/>
      <c r="Y39" s="266"/>
      <c r="Z39" s="266"/>
      <c r="AA39" s="266"/>
      <c r="AB39" s="266"/>
      <c r="AC39" s="266"/>
      <c r="AE39" s="266"/>
      <c r="AF39" s="266"/>
      <c r="AG39" s="266"/>
    </row>
    <row r="40" spans="1:33" ht="13.5" customHeight="1" x14ac:dyDescent="0.2">
      <c r="A40" s="131"/>
      <c r="B40" s="238"/>
      <c r="C40" s="95" t="s">
        <v>268</v>
      </c>
      <c r="D40" s="187"/>
      <c r="E40" s="187"/>
      <c r="F40" s="187"/>
      <c r="G40" s="187"/>
      <c r="H40" s="187"/>
      <c r="I40" s="1101">
        <v>2022.1768515946819</v>
      </c>
      <c r="J40" s="1101">
        <v>1998.190077263421</v>
      </c>
      <c r="K40" s="1097">
        <v>2854.48</v>
      </c>
      <c r="L40" s="1102">
        <v>2816.0006995181852</v>
      </c>
      <c r="M40" s="961">
        <v>0.4</v>
      </c>
      <c r="N40" s="961">
        <v>0.2</v>
      </c>
      <c r="O40" s="957"/>
      <c r="P40" s="870"/>
      <c r="Q40" s="1039"/>
      <c r="R40" s="1039"/>
      <c r="S40" s="1039"/>
      <c r="T40" s="266"/>
      <c r="U40" s="266"/>
      <c r="V40" s="266"/>
      <c r="W40" s="266"/>
      <c r="X40" s="266"/>
      <c r="Y40" s="266"/>
      <c r="Z40" s="266"/>
      <c r="AA40" s="266"/>
      <c r="AB40" s="266"/>
      <c r="AC40" s="266"/>
      <c r="AE40" s="266"/>
      <c r="AF40" s="266"/>
      <c r="AG40" s="266"/>
    </row>
    <row r="41" spans="1:33" ht="13.5" customHeight="1" x14ac:dyDescent="0.2">
      <c r="A41" s="131"/>
      <c r="B41" s="238"/>
      <c r="C41" s="95" t="s">
        <v>267</v>
      </c>
      <c r="D41" s="187"/>
      <c r="E41" s="187"/>
      <c r="F41" s="187"/>
      <c r="G41" s="187"/>
      <c r="H41" s="187"/>
      <c r="I41" s="1101">
        <v>927.73224506384531</v>
      </c>
      <c r="J41" s="1101">
        <v>927.63529350601436</v>
      </c>
      <c r="K41" s="1097">
        <v>1126.3599999999999</v>
      </c>
      <c r="L41" s="1102">
        <v>1121.8900454628624</v>
      </c>
      <c r="M41" s="961">
        <v>19</v>
      </c>
      <c r="N41" s="961">
        <v>19.100000000000001</v>
      </c>
      <c r="O41" s="957"/>
      <c r="P41" s="870"/>
      <c r="Q41" s="1039"/>
      <c r="R41" s="1039"/>
      <c r="S41" s="1039"/>
      <c r="T41" s="266"/>
      <c r="U41" s="266"/>
      <c r="V41" s="266"/>
      <c r="W41" s="266"/>
      <c r="X41" s="266"/>
      <c r="Y41" s="266"/>
      <c r="Z41" s="266"/>
      <c r="AA41" s="266"/>
      <c r="AB41" s="266"/>
      <c r="AC41" s="266"/>
      <c r="AE41" s="266"/>
      <c r="AF41" s="266"/>
      <c r="AG41" s="266"/>
    </row>
    <row r="42" spans="1:33" ht="13.5" customHeight="1" x14ac:dyDescent="0.2">
      <c r="A42" s="131"/>
      <c r="B42" s="238"/>
      <c r="C42" s="95" t="s">
        <v>266</v>
      </c>
      <c r="D42" s="187"/>
      <c r="E42" s="187"/>
      <c r="F42" s="187"/>
      <c r="G42" s="187"/>
      <c r="H42" s="187"/>
      <c r="I42" s="1101">
        <v>861.75207349361222</v>
      </c>
      <c r="J42" s="1101">
        <v>859.67852334614622</v>
      </c>
      <c r="K42" s="1097">
        <v>977.53</v>
      </c>
      <c r="L42" s="1102">
        <v>988.63898864881321</v>
      </c>
      <c r="M42" s="961">
        <v>24.8</v>
      </c>
      <c r="N42" s="961">
        <v>22.1</v>
      </c>
      <c r="O42" s="957"/>
      <c r="P42" s="870"/>
      <c r="Q42" s="1039"/>
      <c r="R42" s="1039"/>
      <c r="S42" s="1039"/>
      <c r="T42" s="266"/>
      <c r="U42" s="266"/>
      <c r="V42" s="266"/>
      <c r="W42" s="266"/>
      <c r="X42" s="266"/>
      <c r="Y42" s="266"/>
      <c r="Z42" s="266"/>
      <c r="AA42" s="266"/>
      <c r="AB42" s="266"/>
      <c r="AC42" s="266"/>
      <c r="AE42" s="266"/>
      <c r="AF42" s="266"/>
      <c r="AG42" s="266"/>
    </row>
    <row r="43" spans="1:33" ht="13.5" customHeight="1" x14ac:dyDescent="0.2">
      <c r="A43" s="131"/>
      <c r="B43" s="238"/>
      <c r="C43" s="95" t="s">
        <v>330</v>
      </c>
      <c r="D43" s="187"/>
      <c r="E43" s="187"/>
      <c r="F43" s="187"/>
      <c r="G43" s="187"/>
      <c r="H43" s="187"/>
      <c r="I43" s="1101">
        <v>932.51521618364848</v>
      </c>
      <c r="J43" s="1101">
        <v>945.19352904568257</v>
      </c>
      <c r="K43" s="1097">
        <v>1091.1099999999999</v>
      </c>
      <c r="L43" s="1102">
        <v>1102.1094005033219</v>
      </c>
      <c r="M43" s="961">
        <v>24</v>
      </c>
      <c r="N43" s="961">
        <v>25.2</v>
      </c>
      <c r="O43" s="957"/>
      <c r="P43" s="870"/>
      <c r="Q43" s="1039"/>
      <c r="R43" s="1039"/>
      <c r="S43" s="1039"/>
      <c r="T43" s="266"/>
      <c r="U43" s="266"/>
      <c r="V43" s="266"/>
      <c r="W43" s="266"/>
      <c r="X43" s="266"/>
      <c r="Y43" s="266"/>
      <c r="Z43" s="266"/>
      <c r="AA43" s="266"/>
      <c r="AB43" s="266"/>
      <c r="AC43" s="266"/>
      <c r="AE43" s="266"/>
      <c r="AF43" s="266"/>
      <c r="AG43" s="266"/>
    </row>
    <row r="44" spans="1:33" ht="13.5" customHeight="1" x14ac:dyDescent="0.2">
      <c r="A44" s="131"/>
      <c r="B44" s="238"/>
      <c r="C44" s="95" t="s">
        <v>265</v>
      </c>
      <c r="D44" s="95"/>
      <c r="E44" s="95"/>
      <c r="F44" s="95"/>
      <c r="G44" s="95"/>
      <c r="H44" s="95"/>
      <c r="I44" s="1101">
        <v>1053.4568711826744</v>
      </c>
      <c r="J44" s="1101">
        <v>1085.2312270075934</v>
      </c>
      <c r="K44" s="1097">
        <v>1557.75</v>
      </c>
      <c r="L44" s="1102">
        <v>1623.9490800475223</v>
      </c>
      <c r="M44" s="961">
        <v>12.7</v>
      </c>
      <c r="N44" s="961">
        <v>12.1</v>
      </c>
      <c r="O44" s="957"/>
      <c r="P44" s="870"/>
      <c r="Q44" s="1039"/>
      <c r="R44" s="1039"/>
      <c r="S44" s="1039"/>
      <c r="T44" s="266"/>
      <c r="U44" s="266"/>
      <c r="V44" s="266"/>
      <c r="W44" s="266"/>
      <c r="X44" s="266"/>
      <c r="Y44" s="266"/>
      <c r="Z44" s="266"/>
      <c r="AA44" s="266"/>
      <c r="AB44" s="266"/>
      <c r="AC44" s="266"/>
      <c r="AE44" s="266"/>
      <c r="AF44" s="266"/>
      <c r="AG44" s="266"/>
    </row>
    <row r="45" spans="1:33" ht="13.5" customHeight="1" x14ac:dyDescent="0.2">
      <c r="A45" s="131"/>
      <c r="B45" s="238"/>
      <c r="C45" s="95" t="s">
        <v>264</v>
      </c>
      <c r="D45" s="187"/>
      <c r="E45" s="187"/>
      <c r="F45" s="187"/>
      <c r="G45" s="187"/>
      <c r="H45" s="187"/>
      <c r="I45" s="1101">
        <v>713.932510472275</v>
      </c>
      <c r="J45" s="1101">
        <v>714.63094479506969</v>
      </c>
      <c r="K45" s="1097">
        <v>775.75</v>
      </c>
      <c r="L45" s="1102">
        <v>779.42224709422158</v>
      </c>
      <c r="M45" s="961">
        <v>35.9</v>
      </c>
      <c r="N45" s="961">
        <v>35.700000000000003</v>
      </c>
      <c r="O45" s="957"/>
      <c r="P45" s="870"/>
      <c r="Q45" s="1039"/>
      <c r="R45" s="1039"/>
      <c r="S45" s="1039"/>
      <c r="T45" s="266"/>
      <c r="U45" s="266"/>
      <c r="V45" s="266"/>
      <c r="W45" s="266"/>
      <c r="X45" s="266"/>
      <c r="Y45" s="266"/>
      <c r="Z45" s="266"/>
      <c r="AA45" s="266"/>
      <c r="AB45" s="266"/>
      <c r="AC45" s="266"/>
      <c r="AE45" s="266"/>
      <c r="AF45" s="266"/>
      <c r="AG45" s="266"/>
    </row>
    <row r="46" spans="1:33" ht="13.5" customHeight="1" x14ac:dyDescent="0.2">
      <c r="A46" s="131"/>
      <c r="B46" s="238"/>
      <c r="C46" s="95" t="s">
        <v>263</v>
      </c>
      <c r="D46" s="187"/>
      <c r="E46" s="187"/>
      <c r="F46" s="187"/>
      <c r="G46" s="187"/>
      <c r="H46" s="187"/>
      <c r="I46" s="1101">
        <v>1574.1902614137941</v>
      </c>
      <c r="J46" s="1101">
        <v>1595.437999125714</v>
      </c>
      <c r="K46" s="1097">
        <v>1854.29</v>
      </c>
      <c r="L46" s="1102">
        <v>1884.9281804838638</v>
      </c>
      <c r="M46" s="961">
        <v>6.6</v>
      </c>
      <c r="N46" s="961">
        <v>6.3</v>
      </c>
      <c r="O46" s="957"/>
      <c r="P46" s="870"/>
      <c r="Q46" s="1039"/>
      <c r="R46" s="1039"/>
      <c r="S46" s="1039"/>
      <c r="T46" s="266"/>
      <c r="U46" s="266"/>
      <c r="V46" s="266"/>
      <c r="W46" s="266"/>
      <c r="X46" s="266"/>
      <c r="Y46" s="266"/>
      <c r="Z46" s="266"/>
      <c r="AA46" s="266"/>
      <c r="AB46" s="266"/>
      <c r="AC46" s="266"/>
      <c r="AE46" s="266"/>
      <c r="AF46" s="266"/>
      <c r="AG46" s="266"/>
    </row>
    <row r="47" spans="1:33" ht="13.5" customHeight="1" x14ac:dyDescent="0.2">
      <c r="A47" s="131"/>
      <c r="B47" s="238"/>
      <c r="C47" s="95" t="s">
        <v>262</v>
      </c>
      <c r="D47" s="187"/>
      <c r="E47" s="187"/>
      <c r="F47" s="187"/>
      <c r="G47" s="187"/>
      <c r="H47" s="187"/>
      <c r="I47" s="1101">
        <v>1552.0245100916054</v>
      </c>
      <c r="J47" s="1101">
        <v>1585.1290732592265</v>
      </c>
      <c r="K47" s="1097">
        <v>2224.61</v>
      </c>
      <c r="L47" s="1102">
        <v>2241.1186696344503</v>
      </c>
      <c r="M47" s="961">
        <v>2.2000000000000002</v>
      </c>
      <c r="N47" s="961">
        <v>1.3</v>
      </c>
      <c r="O47" s="957"/>
      <c r="P47" s="870"/>
      <c r="Q47" s="1039"/>
      <c r="R47" s="1039"/>
      <c r="S47" s="1039"/>
      <c r="T47" s="266"/>
      <c r="U47" s="266"/>
      <c r="V47" s="266"/>
      <c r="W47" s="266"/>
      <c r="X47" s="266"/>
      <c r="Y47" s="266"/>
      <c r="Z47" s="266"/>
      <c r="AA47" s="266"/>
      <c r="AB47" s="266"/>
      <c r="AC47" s="266"/>
      <c r="AE47" s="266"/>
      <c r="AF47" s="266"/>
      <c r="AG47" s="266"/>
    </row>
    <row r="48" spans="1:33" ht="13.5" customHeight="1" x14ac:dyDescent="0.2">
      <c r="A48" s="131"/>
      <c r="B48" s="238"/>
      <c r="C48" s="95" t="s">
        <v>261</v>
      </c>
      <c r="D48" s="187"/>
      <c r="E48" s="187"/>
      <c r="F48" s="187"/>
      <c r="G48" s="187"/>
      <c r="H48" s="187"/>
      <c r="I48" s="1101">
        <v>1041.9840009632228</v>
      </c>
      <c r="J48" s="1101">
        <v>1041.9084745318662</v>
      </c>
      <c r="K48" s="1097">
        <v>1140</v>
      </c>
      <c r="L48" s="1102">
        <v>1151.6117913770554</v>
      </c>
      <c r="M48" s="961">
        <v>27.4</v>
      </c>
      <c r="N48" s="961">
        <v>29.8</v>
      </c>
      <c r="O48" s="957"/>
      <c r="P48" s="870"/>
      <c r="Q48" s="1039"/>
      <c r="R48" s="1039"/>
      <c r="S48" s="1039"/>
      <c r="T48" s="266"/>
      <c r="U48" s="266"/>
      <c r="V48" s="266"/>
      <c r="W48" s="266"/>
      <c r="X48" s="266"/>
      <c r="Y48" s="266"/>
      <c r="Z48" s="266"/>
      <c r="AA48" s="266"/>
      <c r="AB48" s="266"/>
      <c r="AC48" s="266"/>
      <c r="AE48" s="266"/>
      <c r="AF48" s="266"/>
      <c r="AG48" s="266"/>
    </row>
    <row r="49" spans="1:33" ht="13.5" customHeight="1" x14ac:dyDescent="0.2">
      <c r="A49" s="131"/>
      <c r="B49" s="238"/>
      <c r="C49" s="95" t="s">
        <v>260</v>
      </c>
      <c r="D49" s="187"/>
      <c r="E49" s="187"/>
      <c r="F49" s="187"/>
      <c r="G49" s="187"/>
      <c r="H49" s="187"/>
      <c r="I49" s="1101">
        <v>1285.3371419285079</v>
      </c>
      <c r="J49" s="1101">
        <v>1341.2885234379103</v>
      </c>
      <c r="K49" s="1097">
        <v>1439.79</v>
      </c>
      <c r="L49" s="1102">
        <v>1519.1728771100973</v>
      </c>
      <c r="M49" s="961">
        <v>11.4</v>
      </c>
      <c r="N49" s="961">
        <v>9.6999999999999993</v>
      </c>
      <c r="O49" s="957"/>
      <c r="P49" s="870"/>
      <c r="Q49" s="1039"/>
      <c r="R49" s="1039"/>
      <c r="S49" s="1039"/>
      <c r="T49" s="266"/>
      <c r="U49" s="266"/>
      <c r="V49" s="266"/>
      <c r="W49" s="266"/>
      <c r="X49" s="266"/>
      <c r="Y49" s="266"/>
      <c r="Z49" s="266"/>
      <c r="AA49" s="266"/>
      <c r="AB49" s="266"/>
      <c r="AC49" s="266"/>
      <c r="AE49" s="266"/>
      <c r="AF49" s="266"/>
      <c r="AG49" s="266"/>
    </row>
    <row r="50" spans="1:33" ht="13.5" customHeight="1" x14ac:dyDescent="0.2">
      <c r="A50" s="131"/>
      <c r="B50" s="238"/>
      <c r="C50" s="95" t="s">
        <v>259</v>
      </c>
      <c r="D50" s="187"/>
      <c r="E50" s="187"/>
      <c r="F50" s="187"/>
      <c r="G50" s="187"/>
      <c r="H50" s="187"/>
      <c r="I50" s="1101">
        <v>764.32330511190742</v>
      </c>
      <c r="J50" s="1101">
        <v>756.90466632212417</v>
      </c>
      <c r="K50" s="1097">
        <v>887.82</v>
      </c>
      <c r="L50" s="1102">
        <v>881.02045145119985</v>
      </c>
      <c r="M50" s="961">
        <v>36.299999999999997</v>
      </c>
      <c r="N50" s="961">
        <v>29.2</v>
      </c>
      <c r="O50" s="957"/>
      <c r="P50" s="870"/>
      <c r="Q50" s="1039"/>
      <c r="R50" s="1039"/>
      <c r="S50" s="1039"/>
      <c r="T50" s="266"/>
      <c r="U50" s="266"/>
      <c r="V50" s="266"/>
      <c r="W50" s="266"/>
      <c r="X50" s="266"/>
      <c r="Y50" s="266"/>
      <c r="Z50" s="266"/>
      <c r="AA50" s="266"/>
      <c r="AB50" s="266"/>
      <c r="AC50" s="266"/>
      <c r="AE50" s="266"/>
      <c r="AF50" s="266"/>
      <c r="AG50" s="266"/>
    </row>
    <row r="51" spans="1:33" ht="13.5" customHeight="1" x14ac:dyDescent="0.2">
      <c r="A51" s="131"/>
      <c r="B51" s="238"/>
      <c r="C51" s="95" t="s">
        <v>258</v>
      </c>
      <c r="D51" s="187"/>
      <c r="E51" s="187"/>
      <c r="F51" s="187"/>
      <c r="G51" s="187"/>
      <c r="H51" s="187"/>
      <c r="I51" s="1101">
        <v>1186.9488890379257</v>
      </c>
      <c r="J51" s="1101">
        <v>1174.3844149995755</v>
      </c>
      <c r="K51" s="1097">
        <v>1284.9100000000001</v>
      </c>
      <c r="L51" s="1102">
        <v>1264.3675841704951</v>
      </c>
      <c r="M51" s="961">
        <v>11</v>
      </c>
      <c r="N51" s="961">
        <v>13.7</v>
      </c>
      <c r="O51" s="957"/>
      <c r="P51" s="870"/>
      <c r="Q51" s="1039"/>
      <c r="R51" s="1039"/>
      <c r="S51" s="1039"/>
      <c r="T51" s="266"/>
      <c r="U51" s="266"/>
      <c r="V51" s="266"/>
      <c r="W51" s="266"/>
      <c r="X51" s="266"/>
      <c r="Y51" s="266"/>
      <c r="Z51" s="266"/>
      <c r="AA51" s="266"/>
      <c r="AB51" s="266"/>
      <c r="AC51" s="266"/>
      <c r="AE51" s="266"/>
      <c r="AF51" s="266"/>
      <c r="AG51" s="266"/>
    </row>
    <row r="52" spans="1:33" ht="13.5" customHeight="1" x14ac:dyDescent="0.2">
      <c r="A52" s="131"/>
      <c r="B52" s="238"/>
      <c r="C52" s="95" t="s">
        <v>257</v>
      </c>
      <c r="D52" s="187"/>
      <c r="E52" s="187"/>
      <c r="F52" s="187"/>
      <c r="G52" s="187"/>
      <c r="H52" s="187"/>
      <c r="I52" s="1101">
        <v>778.92490281375706</v>
      </c>
      <c r="J52" s="1101">
        <v>784.71175317644247</v>
      </c>
      <c r="K52" s="1097">
        <v>862.43</v>
      </c>
      <c r="L52" s="1102">
        <v>872.23595286473494</v>
      </c>
      <c r="M52" s="961">
        <v>28.5</v>
      </c>
      <c r="N52" s="961">
        <v>27.6</v>
      </c>
      <c r="O52" s="957"/>
      <c r="P52" s="870"/>
      <c r="Q52" s="1039"/>
      <c r="R52" s="1039"/>
      <c r="S52" s="1039"/>
      <c r="T52" s="266"/>
      <c r="U52" s="266"/>
      <c r="V52" s="266"/>
      <c r="W52" s="266"/>
      <c r="X52" s="266"/>
      <c r="Y52" s="266"/>
      <c r="Z52" s="266"/>
      <c r="AA52" s="266"/>
      <c r="AB52" s="266"/>
      <c r="AC52" s="266"/>
      <c r="AE52" s="266"/>
      <c r="AF52" s="266"/>
      <c r="AG52" s="266"/>
    </row>
    <row r="53" spans="1:33" ht="13.5" customHeight="1" x14ac:dyDescent="0.2">
      <c r="A53" s="131"/>
      <c r="B53" s="238"/>
      <c r="C53" s="95" t="s">
        <v>256</v>
      </c>
      <c r="D53" s="187"/>
      <c r="E53" s="187"/>
      <c r="F53" s="187"/>
      <c r="G53" s="187"/>
      <c r="H53" s="187"/>
      <c r="I53" s="1101">
        <v>1343.3243536087937</v>
      </c>
      <c r="J53" s="1101">
        <v>1387.4408765975329</v>
      </c>
      <c r="K53" s="1097">
        <v>1520.5</v>
      </c>
      <c r="L53" s="1102">
        <v>1562.4646594455205</v>
      </c>
      <c r="M53" s="961">
        <v>29.2</v>
      </c>
      <c r="N53" s="961">
        <v>25.6</v>
      </c>
      <c r="O53" s="957"/>
      <c r="P53" s="870"/>
      <c r="Q53" s="1039"/>
      <c r="R53" s="1039"/>
      <c r="S53" s="1039"/>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101">
        <v>956.99450534874563</v>
      </c>
      <c r="J54" s="1101">
        <v>958.11337483641512</v>
      </c>
      <c r="K54" s="1097">
        <v>1063.67</v>
      </c>
      <c r="L54" s="1102">
        <v>1075.899221118055</v>
      </c>
      <c r="M54" s="961">
        <v>30.2</v>
      </c>
      <c r="N54" s="961">
        <v>31.2</v>
      </c>
      <c r="O54" s="957"/>
      <c r="P54" s="870"/>
      <c r="Q54" s="1039"/>
      <c r="R54" s="1039"/>
      <c r="S54" s="1039"/>
      <c r="T54" s="266"/>
      <c r="U54" s="266"/>
      <c r="V54" s="266"/>
      <c r="W54" s="266"/>
      <c r="X54" s="266"/>
      <c r="Y54" s="266"/>
      <c r="Z54" s="266"/>
      <c r="AA54" s="266"/>
      <c r="AB54" s="266"/>
      <c r="AC54" s="266"/>
      <c r="AE54" s="266"/>
      <c r="AF54" s="266"/>
      <c r="AG54" s="266"/>
    </row>
    <row r="55" spans="1:33" ht="13.5" customHeight="1" x14ac:dyDescent="0.2">
      <c r="A55" s="131"/>
      <c r="B55" s="238"/>
      <c r="C55" s="185" t="s">
        <v>484</v>
      </c>
      <c r="D55" s="133"/>
      <c r="E55" s="134"/>
      <c r="F55" s="184"/>
      <c r="G55" s="184"/>
      <c r="H55" s="146"/>
      <c r="I55" s="1107"/>
      <c r="J55" s="1107"/>
      <c r="K55" s="1107"/>
      <c r="L55" s="1107"/>
      <c r="M55" s="1107"/>
      <c r="N55" s="1107"/>
      <c r="O55" s="1107"/>
      <c r="P55" s="131"/>
      <c r="Q55" s="1039"/>
      <c r="R55" s="1039"/>
      <c r="S55" s="1039"/>
      <c r="T55" s="266"/>
      <c r="U55" s="266"/>
    </row>
    <row r="56" spans="1:33" ht="13.5" customHeight="1" x14ac:dyDescent="0.2">
      <c r="A56" s="131"/>
      <c r="B56" s="238"/>
      <c r="C56" s="1609" t="s">
        <v>496</v>
      </c>
      <c r="D56" s="1609"/>
      <c r="E56" s="1609"/>
      <c r="F56" s="1609"/>
      <c r="G56" s="1609"/>
      <c r="H56" s="1609"/>
      <c r="I56" s="1609"/>
      <c r="J56" s="1609"/>
      <c r="K56" s="1609"/>
      <c r="L56" s="1609"/>
      <c r="M56" s="1609"/>
      <c r="N56" s="1609"/>
      <c r="O56" s="1609"/>
      <c r="P56" s="131"/>
      <c r="Q56" s="1039"/>
      <c r="S56" s="266"/>
      <c r="T56" s="266"/>
      <c r="U56" s="266"/>
    </row>
    <row r="57" spans="1:33" ht="13.5" customHeight="1" x14ac:dyDescent="0.2">
      <c r="A57" s="131"/>
      <c r="B57" s="242">
        <v>14</v>
      </c>
      <c r="C57" s="1598">
        <v>43132</v>
      </c>
      <c r="D57" s="1598"/>
      <c r="E57" s="133"/>
      <c r="F57" s="133"/>
      <c r="G57" s="133"/>
      <c r="H57" s="133"/>
      <c r="I57" s="133"/>
      <c r="J57" s="133"/>
      <c r="K57" s="133"/>
      <c r="L57" s="133"/>
      <c r="M57" s="133"/>
      <c r="N57" s="133"/>
      <c r="P57" s="131"/>
    </row>
    <row r="60" spans="1:33" x14ac:dyDescent="0.2">
      <c r="Z60" s="132">
        <v>1</v>
      </c>
    </row>
  </sheetData>
  <mergeCells count="18">
    <mergeCell ref="L1:O1"/>
    <mergeCell ref="C5:D6"/>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629" t="s">
        <v>312</v>
      </c>
      <c r="C1" s="1629"/>
      <c r="D1" s="1629"/>
      <c r="E1" s="216"/>
      <c r="F1" s="216"/>
      <c r="G1" s="216"/>
      <c r="H1" s="216"/>
      <c r="I1" s="216"/>
      <c r="J1" s="257"/>
      <c r="K1" s="2"/>
    </row>
    <row r="2" spans="1:11" ht="6" customHeight="1" x14ac:dyDescent="0.2">
      <c r="A2" s="2"/>
      <c r="B2" s="1557"/>
      <c r="C2" s="1557"/>
      <c r="D2" s="1557"/>
      <c r="E2" s="4"/>
      <c r="F2" s="4"/>
      <c r="G2" s="4"/>
      <c r="H2" s="4"/>
      <c r="I2" s="4"/>
      <c r="J2" s="526"/>
      <c r="K2" s="2"/>
    </row>
    <row r="3" spans="1:11" ht="13.5" customHeight="1" thickBot="1" x14ac:dyDescent="0.25">
      <c r="A3" s="2"/>
      <c r="B3" s="4"/>
      <c r="C3" s="4"/>
      <c r="D3" s="4"/>
      <c r="E3" s="709"/>
      <c r="F3" s="709"/>
      <c r="G3" s="709"/>
      <c r="H3" s="709"/>
      <c r="I3" s="709" t="s">
        <v>70</v>
      </c>
      <c r="J3" s="213"/>
      <c r="K3" s="2"/>
    </row>
    <row r="4" spans="1:11" s="7" customFormat="1" ht="13.5" customHeight="1" thickBot="1" x14ac:dyDescent="0.25">
      <c r="A4" s="6"/>
      <c r="B4" s="14"/>
      <c r="C4" s="1622" t="s">
        <v>339</v>
      </c>
      <c r="D4" s="1623"/>
      <c r="E4" s="1623"/>
      <c r="F4" s="1623"/>
      <c r="G4" s="1623"/>
      <c r="H4" s="1623"/>
      <c r="I4" s="1624"/>
      <c r="J4" s="213"/>
      <c r="K4" s="6"/>
    </row>
    <row r="5" spans="1:11" ht="4.5" customHeight="1" x14ac:dyDescent="0.2">
      <c r="A5" s="2"/>
      <c r="B5" s="4"/>
      <c r="C5" s="1625" t="s">
        <v>85</v>
      </c>
      <c r="D5" s="1626"/>
      <c r="E5" s="711"/>
      <c r="F5" s="711"/>
      <c r="G5" s="711"/>
      <c r="H5" s="711"/>
      <c r="I5" s="711"/>
      <c r="J5" s="213"/>
      <c r="K5" s="2"/>
    </row>
    <row r="6" spans="1:11" ht="15.75" customHeight="1" x14ac:dyDescent="0.2">
      <c r="A6" s="2"/>
      <c r="B6" s="4"/>
      <c r="C6" s="1625"/>
      <c r="D6" s="1626"/>
      <c r="E6" s="1619" t="s">
        <v>338</v>
      </c>
      <c r="F6" s="1619"/>
      <c r="G6" s="1619"/>
      <c r="H6" s="1619"/>
      <c r="I6" s="1619"/>
      <c r="J6" s="213"/>
      <c r="K6" s="2"/>
    </row>
    <row r="7" spans="1:11" ht="13.5" customHeight="1" x14ac:dyDescent="0.2">
      <c r="A7" s="2"/>
      <c r="B7" s="4"/>
      <c r="C7" s="1626"/>
      <c r="D7" s="1626"/>
      <c r="E7" s="1225">
        <v>2016</v>
      </c>
      <c r="F7" s="1627">
        <v>2017</v>
      </c>
      <c r="G7" s="1628"/>
      <c r="H7" s="1628"/>
      <c r="I7" s="1628"/>
      <c r="J7" s="213"/>
      <c r="K7" s="2"/>
    </row>
    <row r="8" spans="1:11" ht="13.5" customHeight="1" x14ac:dyDescent="0.2">
      <c r="A8" s="2"/>
      <c r="B8" s="4"/>
      <c r="C8" s="528"/>
      <c r="D8" s="528"/>
      <c r="E8" s="1044" t="s">
        <v>96</v>
      </c>
      <c r="F8" s="1225" t="s">
        <v>93</v>
      </c>
      <c r="G8" s="1225" t="s">
        <v>102</v>
      </c>
      <c r="H8" s="1225" t="s">
        <v>99</v>
      </c>
      <c r="I8" s="1044" t="s">
        <v>96</v>
      </c>
      <c r="J8" s="213"/>
      <c r="K8" s="2"/>
    </row>
    <row r="9" spans="1:11" s="531" customFormat="1" ht="23.25" customHeight="1" x14ac:dyDescent="0.2">
      <c r="A9" s="529"/>
      <c r="B9" s="530"/>
      <c r="C9" s="1620" t="s">
        <v>68</v>
      </c>
      <c r="D9" s="1620"/>
      <c r="E9" s="988">
        <v>5.2</v>
      </c>
      <c r="F9" s="988">
        <v>5.3</v>
      </c>
      <c r="G9" s="988">
        <v>5.2</v>
      </c>
      <c r="H9" s="988">
        <v>5.3</v>
      </c>
      <c r="I9" s="988">
        <v>5.3</v>
      </c>
      <c r="J9" s="591"/>
      <c r="K9" s="529"/>
    </row>
    <row r="10" spans="1:11" ht="18.75" customHeight="1" x14ac:dyDescent="0.2">
      <c r="A10" s="2"/>
      <c r="B10" s="4"/>
      <c r="C10" s="200" t="s">
        <v>320</v>
      </c>
      <c r="D10" s="13"/>
      <c r="E10" s="989">
        <v>10.77</v>
      </c>
      <c r="F10" s="989">
        <v>10.9</v>
      </c>
      <c r="G10" s="989">
        <v>10.5</v>
      </c>
      <c r="H10" s="989">
        <v>10.8</v>
      </c>
      <c r="I10" s="989">
        <v>10.8</v>
      </c>
      <c r="J10" s="591"/>
      <c r="K10" s="2"/>
    </row>
    <row r="11" spans="1:11" ht="18.75" customHeight="1" x14ac:dyDescent="0.2">
      <c r="A11" s="2"/>
      <c r="B11" s="4"/>
      <c r="C11" s="200" t="s">
        <v>248</v>
      </c>
      <c r="D11" s="22"/>
      <c r="E11" s="989">
        <v>7.07</v>
      </c>
      <c r="F11" s="989">
        <v>7.2</v>
      </c>
      <c r="G11" s="989">
        <v>7.1</v>
      </c>
      <c r="H11" s="989">
        <v>7.1</v>
      </c>
      <c r="I11" s="989">
        <v>7.2</v>
      </c>
      <c r="J11" s="591"/>
      <c r="K11" s="2"/>
    </row>
    <row r="12" spans="1:11" ht="18.75" customHeight="1" x14ac:dyDescent="0.2">
      <c r="A12" s="2"/>
      <c r="B12" s="4"/>
      <c r="C12" s="200" t="s">
        <v>249</v>
      </c>
      <c r="D12" s="22"/>
      <c r="E12" s="989">
        <v>4.28</v>
      </c>
      <c r="F12" s="989">
        <v>4.3</v>
      </c>
      <c r="G12" s="989">
        <v>4.3</v>
      </c>
      <c r="H12" s="989">
        <v>4.4000000000000004</v>
      </c>
      <c r="I12" s="989">
        <v>4.4000000000000004</v>
      </c>
      <c r="J12" s="591"/>
      <c r="K12" s="2"/>
    </row>
    <row r="13" spans="1:11" ht="18.75" customHeight="1" x14ac:dyDescent="0.2">
      <c r="A13" s="2"/>
      <c r="B13" s="4"/>
      <c r="C13" s="200" t="s">
        <v>84</v>
      </c>
      <c r="D13" s="13"/>
      <c r="E13" s="989">
        <v>4.2699999999999996</v>
      </c>
      <c r="F13" s="989">
        <v>4.3</v>
      </c>
      <c r="G13" s="989">
        <v>4.3</v>
      </c>
      <c r="H13" s="989">
        <v>4.4000000000000004</v>
      </c>
      <c r="I13" s="989">
        <v>4.3</v>
      </c>
      <c r="J13" s="527"/>
      <c r="K13" s="2"/>
    </row>
    <row r="14" spans="1:11" ht="18.75" customHeight="1" x14ac:dyDescent="0.2">
      <c r="A14" s="2"/>
      <c r="B14" s="4"/>
      <c r="C14" s="200" t="s">
        <v>250</v>
      </c>
      <c r="D14" s="22"/>
      <c r="E14" s="989">
        <v>4.46</v>
      </c>
      <c r="F14" s="989">
        <v>4.5</v>
      </c>
      <c r="G14" s="989">
        <v>4.4000000000000004</v>
      </c>
      <c r="H14" s="989">
        <v>4.5999999999999996</v>
      </c>
      <c r="I14" s="989">
        <v>4.5999999999999996</v>
      </c>
      <c r="J14" s="527"/>
      <c r="K14" s="2"/>
    </row>
    <row r="15" spans="1:11" ht="18.75" customHeight="1" x14ac:dyDescent="0.2">
      <c r="A15" s="2"/>
      <c r="B15" s="4"/>
      <c r="C15" s="200" t="s">
        <v>83</v>
      </c>
      <c r="D15" s="22"/>
      <c r="E15" s="989">
        <v>4.28</v>
      </c>
      <c r="F15" s="989">
        <v>4.4000000000000004</v>
      </c>
      <c r="G15" s="989">
        <v>4.3</v>
      </c>
      <c r="H15" s="989">
        <v>4.5</v>
      </c>
      <c r="I15" s="989">
        <v>4.5</v>
      </c>
      <c r="J15" s="527"/>
      <c r="K15" s="2"/>
    </row>
    <row r="16" spans="1:11" ht="18.75" customHeight="1" x14ac:dyDescent="0.2">
      <c r="A16" s="2"/>
      <c r="B16" s="4"/>
      <c r="C16" s="200" t="s">
        <v>251</v>
      </c>
      <c r="D16" s="22"/>
      <c r="E16" s="989">
        <v>4.3099999999999996</v>
      </c>
      <c r="F16" s="989">
        <v>4.4000000000000004</v>
      </c>
      <c r="G16" s="989">
        <v>4.4000000000000004</v>
      </c>
      <c r="H16" s="989">
        <v>4.5</v>
      </c>
      <c r="I16" s="989">
        <v>4.5</v>
      </c>
      <c r="J16" s="527"/>
      <c r="K16" s="2"/>
    </row>
    <row r="17" spans="1:11" ht="18.75" customHeight="1" x14ac:dyDescent="0.2">
      <c r="A17" s="2"/>
      <c r="B17" s="4"/>
      <c r="C17" s="200" t="s">
        <v>82</v>
      </c>
      <c r="D17" s="22"/>
      <c r="E17" s="989">
        <v>4.37</v>
      </c>
      <c r="F17" s="989">
        <v>4.4000000000000004</v>
      </c>
      <c r="G17" s="989">
        <v>4.4000000000000004</v>
      </c>
      <c r="H17" s="989">
        <v>4.4000000000000004</v>
      </c>
      <c r="I17" s="989">
        <v>4.4000000000000004</v>
      </c>
      <c r="J17" s="527"/>
      <c r="K17" s="2"/>
    </row>
    <row r="18" spans="1:11" ht="18.75" customHeight="1" x14ac:dyDescent="0.2">
      <c r="A18" s="2"/>
      <c r="B18" s="4"/>
      <c r="C18" s="200" t="s">
        <v>81</v>
      </c>
      <c r="D18" s="22"/>
      <c r="E18" s="989">
        <v>4.78</v>
      </c>
      <c r="F18" s="989">
        <v>4.9000000000000004</v>
      </c>
      <c r="G18" s="989">
        <v>4.9000000000000004</v>
      </c>
      <c r="H18" s="989">
        <v>4.9000000000000004</v>
      </c>
      <c r="I18" s="989">
        <v>4.9000000000000004</v>
      </c>
      <c r="J18" s="527"/>
      <c r="K18" s="2"/>
    </row>
    <row r="19" spans="1:11" ht="18.75" customHeight="1" x14ac:dyDescent="0.2">
      <c r="A19" s="2"/>
      <c r="B19" s="4"/>
      <c r="C19" s="200" t="s">
        <v>252</v>
      </c>
      <c r="D19" s="22"/>
      <c r="E19" s="989">
        <v>4.3</v>
      </c>
      <c r="F19" s="989">
        <v>4.4000000000000004</v>
      </c>
      <c r="G19" s="989">
        <v>4.4000000000000004</v>
      </c>
      <c r="H19" s="989">
        <v>4.5</v>
      </c>
      <c r="I19" s="989">
        <v>4.5</v>
      </c>
      <c r="J19" s="527"/>
      <c r="K19" s="2"/>
    </row>
    <row r="20" spans="1:11" ht="18.75" customHeight="1" x14ac:dyDescent="0.2">
      <c r="A20" s="2"/>
      <c r="B20" s="4"/>
      <c r="C20" s="200" t="s">
        <v>80</v>
      </c>
      <c r="D20" s="13"/>
      <c r="E20" s="989">
        <v>5.12</v>
      </c>
      <c r="F20" s="989">
        <v>5</v>
      </c>
      <c r="G20" s="989">
        <v>5</v>
      </c>
      <c r="H20" s="989">
        <v>5.2</v>
      </c>
      <c r="I20" s="989">
        <v>5.2</v>
      </c>
      <c r="J20" s="527"/>
      <c r="K20" s="2"/>
    </row>
    <row r="21" spans="1:11" ht="18.75" customHeight="1" x14ac:dyDescent="0.2">
      <c r="A21" s="2"/>
      <c r="B21" s="4"/>
      <c r="C21" s="200" t="s">
        <v>253</v>
      </c>
      <c r="D21" s="22"/>
      <c r="E21" s="989">
        <v>5.09</v>
      </c>
      <c r="F21" s="989">
        <v>5.0999999999999996</v>
      </c>
      <c r="G21" s="989">
        <v>5.2</v>
      </c>
      <c r="H21" s="989">
        <v>5.2</v>
      </c>
      <c r="I21" s="989">
        <v>5.2</v>
      </c>
      <c r="J21" s="527"/>
      <c r="K21" s="2"/>
    </row>
    <row r="22" spans="1:11" ht="18.75" customHeight="1" x14ac:dyDescent="0.2">
      <c r="A22" s="2"/>
      <c r="B22" s="4"/>
      <c r="C22" s="200" t="s">
        <v>254</v>
      </c>
      <c r="D22" s="22"/>
      <c r="E22" s="989">
        <v>4.8499999999999996</v>
      </c>
      <c r="F22" s="989">
        <v>4.9000000000000004</v>
      </c>
      <c r="G22" s="989">
        <v>4.8</v>
      </c>
      <c r="H22" s="989">
        <v>4.9000000000000004</v>
      </c>
      <c r="I22" s="989">
        <v>4.9000000000000004</v>
      </c>
      <c r="J22" s="527"/>
      <c r="K22" s="2"/>
    </row>
    <row r="23" spans="1:11" ht="18.75" customHeight="1" x14ac:dyDescent="0.2">
      <c r="A23" s="2"/>
      <c r="B23" s="4"/>
      <c r="C23" s="200" t="s">
        <v>326</v>
      </c>
      <c r="D23" s="22"/>
      <c r="E23" s="989">
        <v>4.7</v>
      </c>
      <c r="F23" s="989">
        <v>4.7</v>
      </c>
      <c r="G23" s="989">
        <v>4.7</v>
      </c>
      <c r="H23" s="989">
        <v>4.8</v>
      </c>
      <c r="I23" s="989">
        <v>4.8</v>
      </c>
      <c r="J23" s="527"/>
      <c r="K23" s="2"/>
    </row>
    <row r="24" spans="1:11" ht="18.75" customHeight="1" x14ac:dyDescent="0.2">
      <c r="A24" s="2"/>
      <c r="B24" s="4"/>
      <c r="C24" s="200" t="s">
        <v>327</v>
      </c>
      <c r="D24" s="22"/>
      <c r="E24" s="989">
        <v>4.1399999999999997</v>
      </c>
      <c r="F24" s="989">
        <v>4.2</v>
      </c>
      <c r="G24" s="989">
        <v>4.2</v>
      </c>
      <c r="H24" s="989">
        <v>4.3</v>
      </c>
      <c r="I24" s="989">
        <v>4.3</v>
      </c>
      <c r="J24" s="527"/>
      <c r="K24" s="2"/>
    </row>
    <row r="25" spans="1:11" ht="24" customHeight="1" thickBot="1" x14ac:dyDescent="0.25">
      <c r="A25" s="2"/>
      <c r="B25" s="4"/>
      <c r="C25" s="712"/>
      <c r="D25" s="712"/>
      <c r="E25" s="532"/>
      <c r="F25" s="532"/>
      <c r="G25" s="532"/>
      <c r="H25" s="532"/>
      <c r="I25" s="532"/>
      <c r="J25" s="527"/>
      <c r="K25" s="2"/>
    </row>
    <row r="26" spans="1:11" s="7" customFormat="1" ht="13.5" customHeight="1" thickBot="1" x14ac:dyDescent="0.25">
      <c r="A26" s="6"/>
      <c r="B26" s="14"/>
      <c r="C26" s="1622" t="s">
        <v>340</v>
      </c>
      <c r="D26" s="1623"/>
      <c r="E26" s="1623"/>
      <c r="F26" s="1623"/>
      <c r="G26" s="1623"/>
      <c r="H26" s="1623"/>
      <c r="I26" s="1624"/>
      <c r="J26" s="527"/>
      <c r="K26" s="6"/>
    </row>
    <row r="27" spans="1:11" ht="4.5" customHeight="1" x14ac:dyDescent="0.2">
      <c r="A27" s="2"/>
      <c r="B27" s="4"/>
      <c r="C27" s="1625" t="s">
        <v>85</v>
      </c>
      <c r="D27" s="1626"/>
      <c r="E27" s="712"/>
      <c r="F27" s="712"/>
      <c r="G27" s="712"/>
      <c r="H27" s="712"/>
      <c r="I27" s="712"/>
      <c r="J27" s="527"/>
      <c r="K27" s="2"/>
    </row>
    <row r="28" spans="1:11" ht="15.75" customHeight="1" x14ac:dyDescent="0.2">
      <c r="A28" s="2"/>
      <c r="B28" s="4"/>
      <c r="C28" s="1625"/>
      <c r="D28" s="1626"/>
      <c r="E28" s="1619" t="s">
        <v>346</v>
      </c>
      <c r="F28" s="1619"/>
      <c r="G28" s="1619"/>
      <c r="H28" s="1619"/>
      <c r="I28" s="1619"/>
      <c r="J28" s="213"/>
      <c r="K28" s="2"/>
    </row>
    <row r="29" spans="1:11" ht="13.5" customHeight="1" x14ac:dyDescent="0.2">
      <c r="A29" s="2"/>
      <c r="B29" s="4"/>
      <c r="C29" s="1626"/>
      <c r="D29" s="1626"/>
      <c r="E29" s="1225">
        <v>2016</v>
      </c>
      <c r="F29" s="1627">
        <v>2017</v>
      </c>
      <c r="G29" s="1628"/>
      <c r="H29" s="1628"/>
      <c r="I29" s="1628"/>
      <c r="J29" s="213"/>
      <c r="K29" s="2"/>
    </row>
    <row r="30" spans="1:11" ht="13.5" customHeight="1" x14ac:dyDescent="0.2">
      <c r="A30" s="2"/>
      <c r="B30" s="4"/>
      <c r="C30" s="528"/>
      <c r="D30" s="528"/>
      <c r="E30" s="1044" t="s">
        <v>96</v>
      </c>
      <c r="F30" s="1225" t="s">
        <v>93</v>
      </c>
      <c r="G30" s="1225" t="s">
        <v>102</v>
      </c>
      <c r="H30" s="1225" t="s">
        <v>99</v>
      </c>
      <c r="I30" s="1044" t="s">
        <v>96</v>
      </c>
      <c r="J30" s="213"/>
      <c r="K30" s="2"/>
    </row>
    <row r="31" spans="1:11" s="531" customFormat="1" ht="23.25" customHeight="1" x14ac:dyDescent="0.2">
      <c r="A31" s="529"/>
      <c r="B31" s="530"/>
      <c r="C31" s="1620" t="s">
        <v>68</v>
      </c>
      <c r="D31" s="1620"/>
      <c r="E31" s="986">
        <v>900.77</v>
      </c>
      <c r="F31" s="986">
        <v>914.1</v>
      </c>
      <c r="G31" s="986">
        <v>906</v>
      </c>
      <c r="H31" s="986">
        <v>923.8</v>
      </c>
      <c r="I31" s="986">
        <v>924.7</v>
      </c>
      <c r="J31" s="591"/>
      <c r="K31" s="529"/>
    </row>
    <row r="32" spans="1:11" ht="18.75" customHeight="1" x14ac:dyDescent="0.2">
      <c r="A32" s="2"/>
      <c r="B32" s="4"/>
      <c r="C32" s="200" t="s">
        <v>320</v>
      </c>
      <c r="D32" s="13"/>
      <c r="E32" s="987">
        <v>1849.69</v>
      </c>
      <c r="F32" s="987">
        <v>1867.1</v>
      </c>
      <c r="G32" s="987">
        <v>1809.6</v>
      </c>
      <c r="H32" s="987">
        <v>1855.4</v>
      </c>
      <c r="I32" s="987">
        <v>1857.2</v>
      </c>
      <c r="J32" s="591"/>
      <c r="K32" s="2"/>
    </row>
    <row r="33" spans="1:11" ht="18.75" customHeight="1" x14ac:dyDescent="0.2">
      <c r="A33" s="2"/>
      <c r="B33" s="4"/>
      <c r="C33" s="200" t="s">
        <v>248</v>
      </c>
      <c r="D33" s="22"/>
      <c r="E33" s="987">
        <v>1225.3399999999999</v>
      </c>
      <c r="F33" s="987">
        <v>1240.7</v>
      </c>
      <c r="G33" s="987">
        <v>1225.2</v>
      </c>
      <c r="H33" s="987">
        <v>1234.9000000000001</v>
      </c>
      <c r="I33" s="987">
        <v>1249.4000000000001</v>
      </c>
      <c r="J33" s="591"/>
      <c r="K33" s="2"/>
    </row>
    <row r="34" spans="1:11" ht="18.75" customHeight="1" x14ac:dyDescent="0.2">
      <c r="A34" s="2"/>
      <c r="B34" s="4"/>
      <c r="C34" s="200" t="s">
        <v>249</v>
      </c>
      <c r="D34" s="22"/>
      <c r="E34" s="987">
        <v>741.11</v>
      </c>
      <c r="F34" s="987">
        <v>752.1</v>
      </c>
      <c r="G34" s="987">
        <v>747.9</v>
      </c>
      <c r="H34" s="987">
        <v>769.7</v>
      </c>
      <c r="I34" s="987">
        <v>766.8</v>
      </c>
      <c r="J34" s="591"/>
      <c r="K34" s="2"/>
    </row>
    <row r="35" spans="1:11" ht="18.75" customHeight="1" x14ac:dyDescent="0.2">
      <c r="A35" s="2"/>
      <c r="B35" s="4"/>
      <c r="C35" s="200" t="s">
        <v>84</v>
      </c>
      <c r="D35" s="13"/>
      <c r="E35" s="987">
        <v>739.3</v>
      </c>
      <c r="F35" s="987">
        <v>753</v>
      </c>
      <c r="G35" s="987">
        <v>749.9</v>
      </c>
      <c r="H35" s="987">
        <v>764.7</v>
      </c>
      <c r="I35" s="987">
        <v>752.4</v>
      </c>
      <c r="J35" s="527"/>
      <c r="K35" s="2"/>
    </row>
    <row r="36" spans="1:11" ht="18.75" customHeight="1" x14ac:dyDescent="0.2">
      <c r="A36" s="2"/>
      <c r="B36" s="4"/>
      <c r="C36" s="200" t="s">
        <v>250</v>
      </c>
      <c r="D36" s="22"/>
      <c r="E36" s="987">
        <v>771.28</v>
      </c>
      <c r="F36" s="987">
        <v>779.5</v>
      </c>
      <c r="G36" s="987">
        <v>770.2</v>
      </c>
      <c r="H36" s="987">
        <v>801.3</v>
      </c>
      <c r="I36" s="987">
        <v>798.9</v>
      </c>
      <c r="J36" s="527"/>
      <c r="K36" s="2"/>
    </row>
    <row r="37" spans="1:11" ht="18.75" customHeight="1" x14ac:dyDescent="0.2">
      <c r="A37" s="2"/>
      <c r="B37" s="4"/>
      <c r="C37" s="200" t="s">
        <v>83</v>
      </c>
      <c r="D37" s="22"/>
      <c r="E37" s="987">
        <v>742.2</v>
      </c>
      <c r="F37" s="987">
        <v>758.5</v>
      </c>
      <c r="G37" s="987">
        <v>751.2</v>
      </c>
      <c r="H37" s="987">
        <v>775</v>
      </c>
      <c r="I37" s="987">
        <v>784.9</v>
      </c>
      <c r="J37" s="527"/>
      <c r="K37" s="2"/>
    </row>
    <row r="38" spans="1:11" ht="18.75" customHeight="1" x14ac:dyDescent="0.2">
      <c r="A38" s="2"/>
      <c r="B38" s="4"/>
      <c r="C38" s="200" t="s">
        <v>251</v>
      </c>
      <c r="D38" s="22"/>
      <c r="E38" s="987">
        <v>747.9</v>
      </c>
      <c r="F38" s="987">
        <v>765.9</v>
      </c>
      <c r="G38" s="987">
        <v>770.3</v>
      </c>
      <c r="H38" s="987">
        <v>777.6</v>
      </c>
      <c r="I38" s="987">
        <v>775.2</v>
      </c>
      <c r="J38" s="527"/>
      <c r="K38" s="2"/>
    </row>
    <row r="39" spans="1:11" ht="18.75" customHeight="1" x14ac:dyDescent="0.2">
      <c r="A39" s="2"/>
      <c r="B39" s="4"/>
      <c r="C39" s="200" t="s">
        <v>82</v>
      </c>
      <c r="D39" s="22"/>
      <c r="E39" s="987">
        <v>756.25</v>
      </c>
      <c r="F39" s="987">
        <v>765.5</v>
      </c>
      <c r="G39" s="987">
        <v>763.8</v>
      </c>
      <c r="H39" s="987">
        <v>762</v>
      </c>
      <c r="I39" s="987">
        <v>765.2</v>
      </c>
      <c r="J39" s="527"/>
      <c r="K39" s="2"/>
    </row>
    <row r="40" spans="1:11" ht="18.75" customHeight="1" x14ac:dyDescent="0.2">
      <c r="A40" s="2"/>
      <c r="B40" s="4"/>
      <c r="C40" s="200" t="s">
        <v>81</v>
      </c>
      <c r="D40" s="22"/>
      <c r="E40" s="987">
        <v>829.34</v>
      </c>
      <c r="F40" s="987">
        <v>855</v>
      </c>
      <c r="G40" s="987">
        <v>847.7</v>
      </c>
      <c r="H40" s="987">
        <v>853</v>
      </c>
      <c r="I40" s="987">
        <v>844.1</v>
      </c>
      <c r="J40" s="527"/>
      <c r="K40" s="2"/>
    </row>
    <row r="41" spans="1:11" ht="18.75" customHeight="1" x14ac:dyDescent="0.2">
      <c r="A41" s="2"/>
      <c r="B41" s="4"/>
      <c r="C41" s="200" t="s">
        <v>252</v>
      </c>
      <c r="D41" s="22"/>
      <c r="E41" s="987">
        <v>745.1</v>
      </c>
      <c r="F41" s="987">
        <v>766.7</v>
      </c>
      <c r="G41" s="987">
        <v>759.5</v>
      </c>
      <c r="H41" s="987">
        <v>770.7</v>
      </c>
      <c r="I41" s="987">
        <v>773.8</v>
      </c>
      <c r="J41" s="527"/>
      <c r="K41" s="2"/>
    </row>
    <row r="42" spans="1:11" ht="18.75" customHeight="1" x14ac:dyDescent="0.2">
      <c r="A42" s="2"/>
      <c r="B42" s="4"/>
      <c r="C42" s="200" t="s">
        <v>80</v>
      </c>
      <c r="D42" s="13"/>
      <c r="E42" s="987">
        <v>886.55</v>
      </c>
      <c r="F42" s="987">
        <v>872.2</v>
      </c>
      <c r="G42" s="987">
        <v>870.9</v>
      </c>
      <c r="H42" s="987">
        <v>896.1</v>
      </c>
      <c r="I42" s="987">
        <v>905</v>
      </c>
      <c r="J42" s="527"/>
      <c r="K42" s="2"/>
    </row>
    <row r="43" spans="1:11" ht="18.75" customHeight="1" x14ac:dyDescent="0.2">
      <c r="A43" s="2"/>
      <c r="B43" s="4"/>
      <c r="C43" s="200" t="s">
        <v>253</v>
      </c>
      <c r="D43" s="22"/>
      <c r="E43" s="987">
        <v>881.58</v>
      </c>
      <c r="F43" s="987">
        <v>890.4</v>
      </c>
      <c r="G43" s="987">
        <v>901.2</v>
      </c>
      <c r="H43" s="987">
        <v>902.6</v>
      </c>
      <c r="I43" s="987">
        <v>896.7</v>
      </c>
      <c r="J43" s="527"/>
      <c r="K43" s="2"/>
    </row>
    <row r="44" spans="1:11" ht="18.75" customHeight="1" x14ac:dyDescent="0.2">
      <c r="A44" s="2"/>
      <c r="B44" s="4"/>
      <c r="C44" s="200" t="s">
        <v>254</v>
      </c>
      <c r="D44" s="22"/>
      <c r="E44" s="987">
        <v>840.46</v>
      </c>
      <c r="F44" s="987">
        <v>840.7</v>
      </c>
      <c r="G44" s="987">
        <v>836.5</v>
      </c>
      <c r="H44" s="987">
        <v>847.5</v>
      </c>
      <c r="I44" s="987">
        <v>851.3</v>
      </c>
      <c r="J44" s="527"/>
      <c r="K44" s="2"/>
    </row>
    <row r="45" spans="1:11" ht="18.75" customHeight="1" x14ac:dyDescent="0.2">
      <c r="A45" s="2"/>
      <c r="B45" s="4"/>
      <c r="C45" s="200" t="s">
        <v>326</v>
      </c>
      <c r="D45" s="22"/>
      <c r="E45" s="987">
        <v>814.85</v>
      </c>
      <c r="F45" s="987">
        <v>822.9</v>
      </c>
      <c r="G45" s="987">
        <v>820.3</v>
      </c>
      <c r="H45" s="987">
        <v>826.6</v>
      </c>
      <c r="I45" s="987">
        <v>832.7</v>
      </c>
      <c r="J45" s="527"/>
      <c r="K45" s="2"/>
    </row>
    <row r="46" spans="1:11" ht="18.75" customHeight="1" x14ac:dyDescent="0.2">
      <c r="A46" s="2"/>
      <c r="B46" s="4"/>
      <c r="C46" s="200" t="s">
        <v>327</v>
      </c>
      <c r="D46" s="22"/>
      <c r="E46" s="987">
        <v>716.58</v>
      </c>
      <c r="F46" s="987">
        <v>731.8</v>
      </c>
      <c r="G46" s="987">
        <v>733.3</v>
      </c>
      <c r="H46" s="987">
        <v>747.8</v>
      </c>
      <c r="I46" s="987">
        <v>743.1</v>
      </c>
      <c r="J46" s="527"/>
      <c r="K46" s="2"/>
    </row>
    <row r="47" spans="1:11" s="533" customFormat="1" ht="13.5" customHeight="1" x14ac:dyDescent="0.2">
      <c r="A47" s="708"/>
      <c r="B47" s="708"/>
      <c r="C47" s="1621" t="s">
        <v>497</v>
      </c>
      <c r="D47" s="1621"/>
      <c r="E47" s="1621"/>
      <c r="F47" s="1621"/>
      <c r="G47" s="1621"/>
      <c r="H47" s="1621"/>
      <c r="I47" s="1621"/>
      <c r="J47" s="592"/>
      <c r="K47" s="708"/>
    </row>
    <row r="48" spans="1:11" ht="13.5" customHeight="1" x14ac:dyDescent="0.2">
      <c r="A48" s="2"/>
      <c r="B48" s="4"/>
      <c r="C48" s="42" t="s">
        <v>425</v>
      </c>
      <c r="D48" s="711"/>
      <c r="E48" s="711"/>
      <c r="G48" s="1080"/>
      <c r="H48" s="711"/>
      <c r="I48" s="711"/>
      <c r="J48" s="527"/>
      <c r="K48" s="2"/>
    </row>
    <row r="49" spans="1:11" ht="13.5" customHeight="1" x14ac:dyDescent="0.2">
      <c r="A49" s="2"/>
      <c r="B49" s="2"/>
      <c r="C49" s="2"/>
      <c r="D49" s="708"/>
      <c r="E49" s="4"/>
      <c r="F49" s="4"/>
      <c r="G49" s="4"/>
      <c r="H49" s="1618">
        <v>43132</v>
      </c>
      <c r="I49" s="1618"/>
      <c r="J49" s="256">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4.28515625" style="465" customWidth="1"/>
    <col min="6" max="6" width="4.85546875" style="465" customWidth="1"/>
    <col min="7" max="7" width="4.28515625" style="408" customWidth="1"/>
    <col min="8" max="8" width="5.85546875" style="408" customWidth="1"/>
    <col min="9" max="9" width="5.42578125" style="408" customWidth="1"/>
    <col min="10" max="10" width="5.28515625" style="408" customWidth="1"/>
    <col min="11" max="11" width="5.7109375" style="408" customWidth="1"/>
    <col min="12" max="13" width="5.140625" style="408" customWidth="1"/>
    <col min="14" max="16" width="4.85546875" style="408" customWidth="1"/>
    <col min="17" max="17" width="5" style="408" customWidth="1"/>
    <col min="18" max="18" width="2.5703125" style="408" customWidth="1"/>
    <col min="19" max="19" width="1" style="408" customWidth="1"/>
    <col min="20" max="20" width="9.42578125" style="408" customWidth="1"/>
    <col min="21" max="21" width="7.5703125" style="969" bestFit="1" customWidth="1"/>
    <col min="22" max="22" width="6.5703125" style="408" bestFit="1" customWidth="1"/>
    <col min="23" max="23" width="5.5703125" style="408" customWidth="1"/>
    <col min="24" max="16384" width="9.140625" style="408"/>
  </cols>
  <sheetData>
    <row r="1" spans="1:34" ht="13.5" customHeight="1" x14ac:dyDescent="0.2">
      <c r="A1" s="403"/>
      <c r="B1" s="465"/>
      <c r="C1" s="1646" t="s">
        <v>34</v>
      </c>
      <c r="D1" s="1646"/>
      <c r="E1" s="1646"/>
      <c r="F1" s="1646"/>
      <c r="G1" s="413"/>
      <c r="H1" s="413"/>
      <c r="I1" s="413"/>
      <c r="J1" s="1653" t="s">
        <v>407</v>
      </c>
      <c r="K1" s="1653"/>
      <c r="L1" s="1653"/>
      <c r="M1" s="1653"/>
      <c r="N1" s="1653"/>
      <c r="O1" s="1653"/>
      <c r="P1" s="1653"/>
      <c r="Q1" s="595"/>
      <c r="R1" s="595"/>
      <c r="S1" s="403"/>
    </row>
    <row r="2" spans="1:34" ht="6" customHeight="1" x14ac:dyDescent="0.2">
      <c r="A2" s="594"/>
      <c r="B2" s="521"/>
      <c r="C2" s="938"/>
      <c r="D2" s="998"/>
      <c r="E2" s="454"/>
      <c r="F2" s="454"/>
      <c r="G2" s="454"/>
      <c r="H2" s="454"/>
      <c r="I2" s="454"/>
      <c r="J2" s="454"/>
      <c r="K2" s="454"/>
      <c r="L2" s="454"/>
      <c r="M2" s="454"/>
      <c r="N2" s="454"/>
      <c r="O2" s="454"/>
      <c r="P2" s="454"/>
      <c r="Q2" s="454"/>
      <c r="R2" s="413"/>
      <c r="S2" s="413"/>
    </row>
    <row r="3" spans="1:34"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34" ht="13.5" customHeight="1" thickBot="1" x14ac:dyDescent="0.25">
      <c r="A4" s="403"/>
      <c r="B4" s="466"/>
      <c r="C4" s="1647" t="s">
        <v>128</v>
      </c>
      <c r="D4" s="1648"/>
      <c r="E4" s="1648"/>
      <c r="F4" s="1648"/>
      <c r="G4" s="1648"/>
      <c r="H4" s="1648"/>
      <c r="I4" s="1648"/>
      <c r="J4" s="1648"/>
      <c r="K4" s="1648"/>
      <c r="L4" s="1648"/>
      <c r="M4" s="1648"/>
      <c r="N4" s="1648"/>
      <c r="O4" s="1648"/>
      <c r="P4" s="1648"/>
      <c r="Q4" s="1649"/>
      <c r="R4" s="413"/>
      <c r="S4" s="413"/>
    </row>
    <row r="5" spans="1:34" ht="3.75" customHeight="1" x14ac:dyDescent="0.2">
      <c r="A5" s="403"/>
      <c r="B5" s="466"/>
      <c r="C5" s="462"/>
      <c r="D5" s="462"/>
      <c r="E5" s="413"/>
      <c r="F5" s="413"/>
      <c r="G5" s="421"/>
      <c r="H5" s="413"/>
      <c r="I5" s="413"/>
      <c r="J5" s="477"/>
      <c r="K5" s="477"/>
      <c r="L5" s="477"/>
      <c r="M5" s="477"/>
      <c r="N5" s="477"/>
      <c r="O5" s="477"/>
      <c r="P5" s="477"/>
      <c r="Q5" s="477"/>
      <c r="R5" s="413"/>
      <c r="S5" s="413"/>
    </row>
    <row r="6" spans="1:34" ht="13.5" customHeight="1" x14ac:dyDescent="0.2">
      <c r="A6" s="403"/>
      <c r="B6" s="466"/>
      <c r="C6" s="1640" t="s">
        <v>127</v>
      </c>
      <c r="D6" s="1641"/>
      <c r="E6" s="1641"/>
      <c r="F6" s="1641"/>
      <c r="G6" s="1641"/>
      <c r="H6" s="1641"/>
      <c r="I6" s="1641"/>
      <c r="J6" s="1641"/>
      <c r="K6" s="1641"/>
      <c r="L6" s="1641"/>
      <c r="M6" s="1641"/>
      <c r="N6" s="1641"/>
      <c r="O6" s="1641"/>
      <c r="P6" s="1641"/>
      <c r="Q6" s="1642"/>
      <c r="R6" s="413"/>
      <c r="S6" s="413"/>
    </row>
    <row r="7" spans="1:34" ht="2.25" customHeight="1" x14ac:dyDescent="0.2">
      <c r="A7" s="403"/>
      <c r="B7" s="466"/>
      <c r="C7" s="1650" t="s">
        <v>78</v>
      </c>
      <c r="D7" s="1650"/>
      <c r="E7" s="420"/>
      <c r="F7" s="420"/>
      <c r="G7" s="1652">
        <v>2014</v>
      </c>
      <c r="H7" s="1652"/>
      <c r="I7" s="1652"/>
      <c r="J7" s="1652"/>
      <c r="K7" s="1652"/>
      <c r="L7" s="1652"/>
      <c r="M7" s="1652"/>
      <c r="N7" s="1652"/>
      <c r="O7" s="1652"/>
      <c r="P7" s="1652"/>
      <c r="Q7" s="1652"/>
      <c r="R7" s="413"/>
      <c r="S7" s="413"/>
    </row>
    <row r="8" spans="1:34" ht="11.25" customHeight="1" x14ac:dyDescent="0.2">
      <c r="A8" s="403"/>
      <c r="B8" s="466"/>
      <c r="C8" s="1651"/>
      <c r="D8" s="1651"/>
      <c r="E8" s="1644">
        <v>2017</v>
      </c>
      <c r="F8" s="1644"/>
      <c r="G8" s="1644"/>
      <c r="H8" s="1644"/>
      <c r="I8" s="1644"/>
      <c r="J8" s="1644"/>
      <c r="K8" s="1644"/>
      <c r="L8" s="1644"/>
      <c r="M8" s="1644"/>
      <c r="N8" s="1644"/>
      <c r="O8" s="1644"/>
      <c r="P8" s="1645"/>
      <c r="Q8" s="1226">
        <v>2018</v>
      </c>
      <c r="R8" s="413"/>
      <c r="S8" s="413"/>
    </row>
    <row r="9" spans="1:34" ht="11.25" customHeight="1" x14ac:dyDescent="0.2">
      <c r="A9" s="403"/>
      <c r="B9" s="466"/>
      <c r="C9" s="418"/>
      <c r="D9" s="418"/>
      <c r="E9" s="833" t="s">
        <v>479</v>
      </c>
      <c r="F9" s="834" t="s">
        <v>104</v>
      </c>
      <c r="G9" s="1005" t="s">
        <v>103</v>
      </c>
      <c r="H9" s="834" t="s">
        <v>102</v>
      </c>
      <c r="I9" s="834" t="s">
        <v>101</v>
      </c>
      <c r="J9" s="834" t="s">
        <v>100</v>
      </c>
      <c r="K9" s="1005" t="s">
        <v>99</v>
      </c>
      <c r="L9" s="834" t="s">
        <v>98</v>
      </c>
      <c r="M9" s="834" t="s">
        <v>97</v>
      </c>
      <c r="N9" s="834" t="s">
        <v>96</v>
      </c>
      <c r="O9" s="834" t="s">
        <v>95</v>
      </c>
      <c r="P9" s="834" t="s">
        <v>94</v>
      </c>
      <c r="Q9" s="834" t="s">
        <v>93</v>
      </c>
      <c r="R9" s="523"/>
      <c r="S9" s="413"/>
    </row>
    <row r="10" spans="1:34" s="482" customFormat="1" ht="16.5" customHeight="1" x14ac:dyDescent="0.2">
      <c r="A10" s="478"/>
      <c r="B10" s="479"/>
      <c r="C10" s="1570" t="s">
        <v>105</v>
      </c>
      <c r="D10" s="1570"/>
      <c r="E10" s="480">
        <f>SUM(E11:E17)</f>
        <v>11</v>
      </c>
      <c r="F10" s="480">
        <f t="shared" ref="F10" si="0">SUM(F11:F17)</f>
        <v>26</v>
      </c>
      <c r="G10" s="480">
        <f>SUM(G11:G17)</f>
        <v>24</v>
      </c>
      <c r="H10" s="480">
        <f>SUM(H11:H17)</f>
        <v>19</v>
      </c>
      <c r="I10" s="480">
        <v>23</v>
      </c>
      <c r="J10" s="480">
        <f t="shared" ref="J10:Q10" si="1">SUM(J11:J17)</f>
        <v>48</v>
      </c>
      <c r="K10" s="480">
        <f t="shared" si="1"/>
        <v>31</v>
      </c>
      <c r="L10" s="480">
        <f t="shared" si="1"/>
        <v>26</v>
      </c>
      <c r="M10" s="480">
        <f t="shared" si="1"/>
        <v>21</v>
      </c>
      <c r="N10" s="480">
        <f t="shared" si="1"/>
        <v>36</v>
      </c>
      <c r="O10" s="480">
        <f t="shared" si="1"/>
        <v>36</v>
      </c>
      <c r="P10" s="480">
        <f t="shared" si="1"/>
        <v>10</v>
      </c>
      <c r="Q10" s="480">
        <f t="shared" si="1"/>
        <v>14</v>
      </c>
      <c r="R10" s="480"/>
      <c r="S10" s="481"/>
      <c r="T10" s="846"/>
      <c r="U10" s="970"/>
      <c r="V10" s="970"/>
      <c r="W10" s="970"/>
      <c r="X10" s="970"/>
      <c r="Y10" s="970"/>
      <c r="Z10" s="970"/>
      <c r="AA10" s="970"/>
      <c r="AB10" s="970"/>
      <c r="AC10" s="970"/>
      <c r="AD10" s="970"/>
      <c r="AE10" s="970"/>
      <c r="AF10" s="970"/>
      <c r="AG10" s="970"/>
      <c r="AH10" s="970"/>
    </row>
    <row r="11" spans="1:34" s="486" customFormat="1" ht="10.5" customHeight="1" x14ac:dyDescent="0.2">
      <c r="A11" s="483"/>
      <c r="B11" s="484"/>
      <c r="C11" s="937"/>
      <c r="D11" s="570" t="s">
        <v>241</v>
      </c>
      <c r="E11" s="999">
        <v>1</v>
      </c>
      <c r="F11" s="999">
        <v>4</v>
      </c>
      <c r="G11" s="999">
        <v>8</v>
      </c>
      <c r="H11" s="999">
        <v>11</v>
      </c>
      <c r="I11" s="999">
        <v>4</v>
      </c>
      <c r="J11" s="999">
        <v>18</v>
      </c>
      <c r="K11" s="999">
        <v>11</v>
      </c>
      <c r="L11" s="999">
        <v>11</v>
      </c>
      <c r="M11" s="999">
        <v>5</v>
      </c>
      <c r="N11" s="999">
        <v>10</v>
      </c>
      <c r="O11" s="999">
        <v>5</v>
      </c>
      <c r="P11" s="999">
        <v>3</v>
      </c>
      <c r="Q11" s="999">
        <v>1</v>
      </c>
      <c r="R11" s="523"/>
      <c r="S11" s="462"/>
      <c r="T11" s="862"/>
      <c r="U11" s="970"/>
      <c r="V11" s="846"/>
      <c r="W11" s="939"/>
    </row>
    <row r="12" spans="1:34" s="486" customFormat="1" ht="10.5" customHeight="1" x14ac:dyDescent="0.2">
      <c r="A12" s="483"/>
      <c r="B12" s="484"/>
      <c r="C12" s="937"/>
      <c r="D12" s="570" t="s">
        <v>242</v>
      </c>
      <c r="E12" s="999" t="s">
        <v>9</v>
      </c>
      <c r="F12" s="999">
        <v>4</v>
      </c>
      <c r="G12" s="999">
        <v>1</v>
      </c>
      <c r="H12" s="999" t="s">
        <v>9</v>
      </c>
      <c r="I12" s="999">
        <v>4</v>
      </c>
      <c r="J12" s="999">
        <v>2</v>
      </c>
      <c r="K12" s="999">
        <v>1</v>
      </c>
      <c r="L12" s="999">
        <v>3</v>
      </c>
      <c r="M12" s="999">
        <v>4</v>
      </c>
      <c r="N12" s="999">
        <v>2</v>
      </c>
      <c r="O12" s="999" t="s">
        <v>9</v>
      </c>
      <c r="P12" s="999" t="s">
        <v>9</v>
      </c>
      <c r="Q12" s="999">
        <v>1</v>
      </c>
      <c r="R12" s="523"/>
      <c r="S12" s="462"/>
      <c r="U12" s="970"/>
      <c r="V12" s="846"/>
      <c r="W12" s="939"/>
    </row>
    <row r="13" spans="1:34" s="952" customFormat="1" ht="10.5" customHeight="1" x14ac:dyDescent="0.2">
      <c r="A13" s="993"/>
      <c r="B13" s="994"/>
      <c r="C13" s="991"/>
      <c r="D13" s="570" t="s">
        <v>243</v>
      </c>
      <c r="E13" s="999">
        <v>5</v>
      </c>
      <c r="F13" s="999">
        <v>8</v>
      </c>
      <c r="G13" s="999">
        <v>2</v>
      </c>
      <c r="H13" s="999">
        <v>6</v>
      </c>
      <c r="I13" s="999">
        <v>13</v>
      </c>
      <c r="J13" s="999">
        <v>18</v>
      </c>
      <c r="K13" s="999">
        <v>10</v>
      </c>
      <c r="L13" s="999">
        <v>9</v>
      </c>
      <c r="M13" s="999">
        <v>5</v>
      </c>
      <c r="N13" s="999">
        <v>9</v>
      </c>
      <c r="O13" s="999">
        <v>8</v>
      </c>
      <c r="P13" s="999">
        <v>3</v>
      </c>
      <c r="Q13" s="999">
        <v>7</v>
      </c>
      <c r="R13" s="771"/>
      <c r="S13" s="995"/>
      <c r="U13" s="970"/>
      <c r="V13" s="846"/>
      <c r="W13" s="996"/>
    </row>
    <row r="14" spans="1:34" s="486" customFormat="1" ht="12" customHeight="1" x14ac:dyDescent="0.2">
      <c r="A14" s="483"/>
      <c r="B14" s="484"/>
      <c r="C14" s="937"/>
      <c r="D14" s="570" t="s">
        <v>244</v>
      </c>
      <c r="E14" s="999" t="s">
        <v>9</v>
      </c>
      <c r="F14" s="999" t="s">
        <v>9</v>
      </c>
      <c r="G14" s="999">
        <v>1</v>
      </c>
      <c r="H14" s="999">
        <v>1</v>
      </c>
      <c r="I14" s="999">
        <v>2</v>
      </c>
      <c r="J14" s="999">
        <v>8</v>
      </c>
      <c r="K14" s="999">
        <v>1</v>
      </c>
      <c r="L14" s="999">
        <v>2</v>
      </c>
      <c r="M14" s="999">
        <v>1</v>
      </c>
      <c r="N14" s="999" t="s">
        <v>9</v>
      </c>
      <c r="O14" s="999">
        <v>2</v>
      </c>
      <c r="P14" s="999" t="s">
        <v>9</v>
      </c>
      <c r="Q14" s="999">
        <v>1</v>
      </c>
      <c r="R14" s="485"/>
      <c r="S14" s="462"/>
      <c r="U14" s="970"/>
      <c r="V14" s="846"/>
    </row>
    <row r="15" spans="1:34" s="486" customFormat="1" ht="10.5" customHeight="1" x14ac:dyDescent="0.2">
      <c r="A15" s="483"/>
      <c r="B15" s="484"/>
      <c r="C15" s="937"/>
      <c r="D15" s="570" t="s">
        <v>245</v>
      </c>
      <c r="E15" s="999" t="s">
        <v>9</v>
      </c>
      <c r="F15" s="999" t="s">
        <v>9</v>
      </c>
      <c r="G15" s="999" t="s">
        <v>9</v>
      </c>
      <c r="H15" s="999" t="s">
        <v>9</v>
      </c>
      <c r="I15" s="999" t="s">
        <v>9</v>
      </c>
      <c r="J15" s="999" t="s">
        <v>9</v>
      </c>
      <c r="K15" s="999" t="s">
        <v>9</v>
      </c>
      <c r="L15" s="999" t="s">
        <v>9</v>
      </c>
      <c r="M15" s="999" t="s">
        <v>9</v>
      </c>
      <c r="N15" s="999" t="s">
        <v>9</v>
      </c>
      <c r="O15" s="999" t="s">
        <v>9</v>
      </c>
      <c r="P15" s="999" t="s">
        <v>9</v>
      </c>
      <c r="Q15" s="999" t="s">
        <v>9</v>
      </c>
      <c r="R15" s="485"/>
      <c r="S15" s="462"/>
      <c r="T15" s="862"/>
      <c r="U15" s="970"/>
      <c r="V15" s="846"/>
    </row>
    <row r="16" spans="1:34" s="486" customFormat="1" ht="10.5" customHeight="1" x14ac:dyDescent="0.2">
      <c r="A16" s="483"/>
      <c r="B16" s="484"/>
      <c r="C16" s="937"/>
      <c r="D16" s="570" t="s">
        <v>246</v>
      </c>
      <c r="E16" s="999" t="s">
        <v>9</v>
      </c>
      <c r="F16" s="999" t="s">
        <v>9</v>
      </c>
      <c r="G16" s="999" t="s">
        <v>9</v>
      </c>
      <c r="H16" s="999" t="s">
        <v>9</v>
      </c>
      <c r="I16" s="999" t="s">
        <v>9</v>
      </c>
      <c r="J16" s="999" t="s">
        <v>9</v>
      </c>
      <c r="K16" s="999" t="s">
        <v>9</v>
      </c>
      <c r="L16" s="999" t="s">
        <v>9</v>
      </c>
      <c r="M16" s="999" t="s">
        <v>9</v>
      </c>
      <c r="N16" s="999" t="s">
        <v>9</v>
      </c>
      <c r="O16" s="999" t="s">
        <v>9</v>
      </c>
      <c r="P16" s="999" t="s">
        <v>9</v>
      </c>
      <c r="Q16" s="999" t="s">
        <v>9</v>
      </c>
      <c r="R16" s="485"/>
      <c r="S16" s="462"/>
      <c r="U16" s="970"/>
      <c r="V16" s="846"/>
    </row>
    <row r="17" spans="1:22" s="486" customFormat="1" ht="12" customHeight="1" x14ac:dyDescent="0.2">
      <c r="A17" s="483"/>
      <c r="B17" s="484"/>
      <c r="C17" s="937"/>
      <c r="D17" s="487" t="s">
        <v>247</v>
      </c>
      <c r="E17" s="999">
        <v>5</v>
      </c>
      <c r="F17" s="999">
        <v>10</v>
      </c>
      <c r="G17" s="999">
        <v>12</v>
      </c>
      <c r="H17" s="999">
        <v>1</v>
      </c>
      <c r="I17" s="999">
        <v>1</v>
      </c>
      <c r="J17" s="999">
        <v>2</v>
      </c>
      <c r="K17" s="999">
        <v>8</v>
      </c>
      <c r="L17" s="999">
        <v>1</v>
      </c>
      <c r="M17" s="999">
        <v>6</v>
      </c>
      <c r="N17" s="999">
        <v>15</v>
      </c>
      <c r="O17" s="999">
        <v>21</v>
      </c>
      <c r="P17" s="999">
        <v>4</v>
      </c>
      <c r="Q17" s="999">
        <v>4</v>
      </c>
      <c r="R17" s="485"/>
      <c r="S17" s="462"/>
      <c r="T17" s="862"/>
      <c r="U17" s="970"/>
      <c r="V17" s="846"/>
    </row>
    <row r="18" spans="1:22" s="482" customFormat="1" ht="14.25" customHeight="1" x14ac:dyDescent="0.2">
      <c r="A18" s="488"/>
      <c r="B18" s="489"/>
      <c r="C18" s="935" t="s">
        <v>295</v>
      </c>
      <c r="D18" s="490"/>
      <c r="E18" s="480">
        <v>5</v>
      </c>
      <c r="F18" s="480" t="s">
        <v>477</v>
      </c>
      <c r="G18" s="480">
        <v>7</v>
      </c>
      <c r="H18" s="480">
        <v>16</v>
      </c>
      <c r="I18" s="480">
        <v>18</v>
      </c>
      <c r="J18" s="480">
        <v>23</v>
      </c>
      <c r="K18" s="480">
        <v>16</v>
      </c>
      <c r="L18" s="480">
        <v>12</v>
      </c>
      <c r="M18" s="480">
        <v>12</v>
      </c>
      <c r="N18" s="480">
        <f>21-8</f>
        <v>13</v>
      </c>
      <c r="O18" s="480">
        <v>5</v>
      </c>
      <c r="P18" s="480">
        <v>6</v>
      </c>
      <c r="Q18" s="480">
        <v>5</v>
      </c>
      <c r="R18" s="485"/>
      <c r="S18" s="462"/>
      <c r="T18" s="862"/>
      <c r="U18" s="970"/>
    </row>
    <row r="19" spans="1:22" s="494" customFormat="1" ht="14.25" customHeight="1" x14ac:dyDescent="0.2">
      <c r="A19" s="491"/>
      <c r="B19" s="492"/>
      <c r="C19" s="935" t="s">
        <v>296</v>
      </c>
      <c r="D19" s="997"/>
      <c r="E19" s="493">
        <v>6441</v>
      </c>
      <c r="F19" s="493">
        <v>11171</v>
      </c>
      <c r="G19" s="493">
        <v>3689</v>
      </c>
      <c r="H19" s="493">
        <v>107944</v>
      </c>
      <c r="I19" s="493">
        <v>45829</v>
      </c>
      <c r="J19" s="493">
        <f t="shared" ref="J19:K19" si="2">SUM(J21:J41)</f>
        <v>59273</v>
      </c>
      <c r="K19" s="493">
        <f t="shared" si="2"/>
        <v>144149</v>
      </c>
      <c r="L19" s="493">
        <f>SUM(L21:L41)</f>
        <v>65184</v>
      </c>
      <c r="M19" s="493">
        <f>SUM(M21:M41)</f>
        <v>94975</v>
      </c>
      <c r="N19" s="493">
        <f>SUM(N21:N41)</f>
        <v>77143</v>
      </c>
      <c r="O19" s="493">
        <f>SUM(O21:O41)</f>
        <v>16768</v>
      </c>
      <c r="P19" s="493">
        <v>206</v>
      </c>
      <c r="Q19" s="493">
        <v>6973</v>
      </c>
      <c r="R19" s="485"/>
      <c r="S19" s="462"/>
      <c r="T19" s="862"/>
      <c r="U19" s="970"/>
      <c r="V19" s="971"/>
    </row>
    <row r="20" spans="1:22" ht="9.75" customHeight="1" x14ac:dyDescent="0.2">
      <c r="A20" s="403"/>
      <c r="B20" s="466"/>
      <c r="C20" s="1630" t="s">
        <v>126</v>
      </c>
      <c r="D20" s="1630"/>
      <c r="E20" s="999" t="s">
        <v>9</v>
      </c>
      <c r="F20" s="999" t="s">
        <v>9</v>
      </c>
      <c r="G20" s="999" t="s">
        <v>9</v>
      </c>
      <c r="H20" s="999" t="s">
        <v>9</v>
      </c>
      <c r="I20" s="999">
        <v>341</v>
      </c>
      <c r="J20" s="999" t="s">
        <v>9</v>
      </c>
      <c r="K20" s="999" t="s">
        <v>9</v>
      </c>
      <c r="L20" s="999" t="s">
        <v>9</v>
      </c>
      <c r="M20" s="999" t="s">
        <v>9</v>
      </c>
      <c r="N20" s="999" t="s">
        <v>9</v>
      </c>
      <c r="O20" s="999" t="s">
        <v>9</v>
      </c>
      <c r="P20" s="999" t="s">
        <v>9</v>
      </c>
      <c r="Q20" s="999"/>
      <c r="R20" s="485"/>
      <c r="S20" s="462"/>
      <c r="T20" s="486"/>
      <c r="U20" s="970"/>
      <c r="V20" s="971"/>
    </row>
    <row r="21" spans="1:22" ht="9.75" customHeight="1" x14ac:dyDescent="0.2">
      <c r="A21" s="403"/>
      <c r="B21" s="466"/>
      <c r="C21" s="1630" t="s">
        <v>125</v>
      </c>
      <c r="D21" s="1630"/>
      <c r="E21" s="999" t="s">
        <v>9</v>
      </c>
      <c r="F21" s="999" t="s">
        <v>9</v>
      </c>
      <c r="G21" s="999" t="s">
        <v>9</v>
      </c>
      <c r="H21" s="999" t="s">
        <v>9</v>
      </c>
      <c r="I21" s="999" t="s">
        <v>9</v>
      </c>
      <c r="J21" s="999" t="s">
        <v>9</v>
      </c>
      <c r="K21" s="999" t="s">
        <v>9</v>
      </c>
      <c r="L21" s="999" t="s">
        <v>9</v>
      </c>
      <c r="M21" s="999" t="s">
        <v>9</v>
      </c>
      <c r="N21" s="999" t="s">
        <v>9</v>
      </c>
      <c r="O21" s="999" t="s">
        <v>9</v>
      </c>
      <c r="P21" s="999" t="s">
        <v>9</v>
      </c>
      <c r="Q21" s="999"/>
      <c r="R21" s="523"/>
      <c r="S21" s="413"/>
      <c r="T21" s="459"/>
      <c r="V21" s="459"/>
    </row>
    <row r="22" spans="1:22" ht="9.75" customHeight="1" x14ac:dyDescent="0.2">
      <c r="A22" s="403"/>
      <c r="B22" s="466"/>
      <c r="C22" s="1630" t="s">
        <v>124</v>
      </c>
      <c r="D22" s="1630"/>
      <c r="E22" s="999" t="s">
        <v>9</v>
      </c>
      <c r="F22" s="999">
        <v>875</v>
      </c>
      <c r="G22" s="999">
        <v>195</v>
      </c>
      <c r="H22" s="999">
        <v>87811</v>
      </c>
      <c r="I22" s="999">
        <v>35248</v>
      </c>
      <c r="J22" s="999">
        <v>52632</v>
      </c>
      <c r="K22" s="999">
        <v>13513</v>
      </c>
      <c r="L22" s="999">
        <v>13785</v>
      </c>
      <c r="M22" s="999">
        <v>10767</v>
      </c>
      <c r="N22" s="999">
        <v>5308</v>
      </c>
      <c r="O22" s="999" t="s">
        <v>9</v>
      </c>
      <c r="P22" s="999">
        <v>184</v>
      </c>
      <c r="Q22" s="999">
        <v>4</v>
      </c>
      <c r="R22" s="523"/>
      <c r="S22" s="413"/>
      <c r="T22" s="1084"/>
      <c r="U22" s="971"/>
    </row>
    <row r="23" spans="1:22" ht="9.75" customHeight="1" x14ac:dyDescent="0.2">
      <c r="A23" s="403"/>
      <c r="B23" s="466"/>
      <c r="C23" s="1630" t="s">
        <v>123</v>
      </c>
      <c r="D23" s="1630"/>
      <c r="E23" s="999" t="s">
        <v>9</v>
      </c>
      <c r="F23" s="999" t="s">
        <v>9</v>
      </c>
      <c r="G23" s="999" t="s">
        <v>9</v>
      </c>
      <c r="H23" s="999" t="s">
        <v>9</v>
      </c>
      <c r="I23" s="999" t="s">
        <v>9</v>
      </c>
      <c r="J23" s="999" t="s">
        <v>9</v>
      </c>
      <c r="K23" s="999" t="s">
        <v>9</v>
      </c>
      <c r="L23" s="999" t="s">
        <v>9</v>
      </c>
      <c r="M23" s="999">
        <v>605</v>
      </c>
      <c r="N23" s="999" t="s">
        <v>9</v>
      </c>
      <c r="O23" s="999" t="s">
        <v>9</v>
      </c>
      <c r="P23" s="999" t="s">
        <v>9</v>
      </c>
      <c r="Q23" s="999" t="s">
        <v>9</v>
      </c>
      <c r="R23" s="523"/>
      <c r="S23" s="413"/>
      <c r="T23" s="459"/>
      <c r="V23" s="459"/>
    </row>
    <row r="24" spans="1:22" ht="9.75" customHeight="1" x14ac:dyDescent="0.2">
      <c r="A24" s="403"/>
      <c r="B24" s="466"/>
      <c r="C24" s="1630" t="s">
        <v>122</v>
      </c>
      <c r="D24" s="1630"/>
      <c r="E24" s="999" t="s">
        <v>9</v>
      </c>
      <c r="F24" s="999" t="s">
        <v>9</v>
      </c>
      <c r="G24" s="999" t="s">
        <v>9</v>
      </c>
      <c r="H24" s="999" t="s">
        <v>9</v>
      </c>
      <c r="I24" s="999" t="s">
        <v>9</v>
      </c>
      <c r="J24" s="999" t="s">
        <v>9</v>
      </c>
      <c r="K24" s="999" t="s">
        <v>9</v>
      </c>
      <c r="L24" s="999" t="s">
        <v>9</v>
      </c>
      <c r="M24" s="999" t="s">
        <v>9</v>
      </c>
      <c r="N24" s="999" t="s">
        <v>9</v>
      </c>
      <c r="O24" s="999">
        <v>321</v>
      </c>
      <c r="P24" s="999" t="s">
        <v>9</v>
      </c>
      <c r="Q24" s="999" t="s">
        <v>9</v>
      </c>
      <c r="R24" s="523"/>
      <c r="S24" s="413"/>
      <c r="U24" s="971"/>
    </row>
    <row r="25" spans="1:22" ht="9.75" customHeight="1" x14ac:dyDescent="0.2">
      <c r="A25" s="403"/>
      <c r="B25" s="466"/>
      <c r="C25" s="1630" t="s">
        <v>121</v>
      </c>
      <c r="D25" s="1630"/>
      <c r="E25" s="999" t="s">
        <v>9</v>
      </c>
      <c r="F25" s="999" t="s">
        <v>9</v>
      </c>
      <c r="G25" s="999" t="s">
        <v>9</v>
      </c>
      <c r="H25" s="999" t="s">
        <v>9</v>
      </c>
      <c r="I25" s="999" t="s">
        <v>9</v>
      </c>
      <c r="J25" s="999" t="s">
        <v>9</v>
      </c>
      <c r="K25" s="999">
        <v>104734</v>
      </c>
      <c r="L25" s="999" t="s">
        <v>9</v>
      </c>
      <c r="M25" s="999" t="s">
        <v>9</v>
      </c>
      <c r="N25" s="999" t="s">
        <v>9</v>
      </c>
      <c r="O25" s="999" t="s">
        <v>9</v>
      </c>
      <c r="P25" s="999" t="s">
        <v>9</v>
      </c>
      <c r="Q25" s="999" t="s">
        <v>9</v>
      </c>
      <c r="R25" s="523"/>
      <c r="S25" s="413"/>
      <c r="T25" s="459"/>
      <c r="U25" s="971"/>
    </row>
    <row r="26" spans="1:22" ht="9.75" customHeight="1" x14ac:dyDescent="0.2">
      <c r="A26" s="403"/>
      <c r="B26" s="466"/>
      <c r="C26" s="1630" t="s">
        <v>120</v>
      </c>
      <c r="D26" s="1630"/>
      <c r="E26" s="999">
        <v>5121</v>
      </c>
      <c r="F26" s="999">
        <v>7289</v>
      </c>
      <c r="G26" s="999">
        <v>2676</v>
      </c>
      <c r="H26" s="999">
        <v>6814</v>
      </c>
      <c r="I26" s="999">
        <v>5806</v>
      </c>
      <c r="J26" s="999">
        <v>2731</v>
      </c>
      <c r="K26" s="999">
        <v>11273</v>
      </c>
      <c r="L26" s="999">
        <v>3366</v>
      </c>
      <c r="M26" s="999">
        <v>2003</v>
      </c>
      <c r="N26" s="999">
        <v>41</v>
      </c>
      <c r="O26" s="999">
        <v>1814</v>
      </c>
      <c r="P26" s="999" t="s">
        <v>9</v>
      </c>
      <c r="Q26" s="999" t="s">
        <v>9</v>
      </c>
      <c r="R26" s="523"/>
      <c r="S26" s="413"/>
      <c r="T26" s="459"/>
      <c r="U26" s="971"/>
      <c r="V26" s="459"/>
    </row>
    <row r="27" spans="1:22" ht="9.75" customHeight="1" x14ac:dyDescent="0.2">
      <c r="A27" s="403"/>
      <c r="B27" s="466"/>
      <c r="C27" s="1630" t="s">
        <v>119</v>
      </c>
      <c r="D27" s="1630"/>
      <c r="E27" s="999">
        <v>164</v>
      </c>
      <c r="F27" s="999">
        <v>2987</v>
      </c>
      <c r="G27" s="999" t="s">
        <v>9</v>
      </c>
      <c r="H27" s="999">
        <v>51</v>
      </c>
      <c r="I27" s="999">
        <v>595</v>
      </c>
      <c r="J27" s="999">
        <v>282</v>
      </c>
      <c r="K27" s="999">
        <v>13050</v>
      </c>
      <c r="L27" s="999">
        <v>96</v>
      </c>
      <c r="M27" s="999">
        <v>79</v>
      </c>
      <c r="N27" s="999">
        <v>51</v>
      </c>
      <c r="O27" s="999" t="s">
        <v>9</v>
      </c>
      <c r="P27" s="999" t="s">
        <v>9</v>
      </c>
      <c r="Q27" s="999">
        <v>1169</v>
      </c>
      <c r="R27" s="523"/>
      <c r="S27" s="413"/>
    </row>
    <row r="28" spans="1:22" ht="9.75" customHeight="1" x14ac:dyDescent="0.2">
      <c r="A28" s="403"/>
      <c r="B28" s="466"/>
      <c r="C28" s="1630" t="s">
        <v>118</v>
      </c>
      <c r="D28" s="1630"/>
      <c r="E28" s="999" t="s">
        <v>9</v>
      </c>
      <c r="F28" s="999" t="s">
        <v>9</v>
      </c>
      <c r="G28" s="999" t="s">
        <v>9</v>
      </c>
      <c r="H28" s="999">
        <v>12961</v>
      </c>
      <c r="I28" s="999">
        <v>87</v>
      </c>
      <c r="J28" s="999" t="s">
        <v>9</v>
      </c>
      <c r="K28" s="999">
        <v>82</v>
      </c>
      <c r="L28" s="999">
        <v>47937</v>
      </c>
      <c r="M28" s="999">
        <v>42444</v>
      </c>
      <c r="N28" s="999" t="s">
        <v>9</v>
      </c>
      <c r="O28" s="999" t="s">
        <v>9</v>
      </c>
      <c r="P28" s="999" t="s">
        <v>9</v>
      </c>
      <c r="Q28" s="999" t="s">
        <v>9</v>
      </c>
      <c r="R28" s="523"/>
      <c r="S28" s="413"/>
      <c r="U28" s="971"/>
    </row>
    <row r="29" spans="1:22" ht="9.75" customHeight="1" x14ac:dyDescent="0.2">
      <c r="A29" s="403"/>
      <c r="B29" s="466"/>
      <c r="C29" s="1630" t="s">
        <v>117</v>
      </c>
      <c r="D29" s="1630"/>
      <c r="E29" s="999" t="s">
        <v>9</v>
      </c>
      <c r="F29" s="999" t="s">
        <v>9</v>
      </c>
      <c r="G29" s="999" t="s">
        <v>9</v>
      </c>
      <c r="H29" s="999" t="s">
        <v>9</v>
      </c>
      <c r="I29" s="999" t="s">
        <v>9</v>
      </c>
      <c r="J29" s="999" t="s">
        <v>9</v>
      </c>
      <c r="K29" s="999" t="s">
        <v>9</v>
      </c>
      <c r="L29" s="999" t="s">
        <v>9</v>
      </c>
      <c r="M29" s="999" t="s">
        <v>9</v>
      </c>
      <c r="N29" s="999" t="s">
        <v>9</v>
      </c>
      <c r="O29" s="999" t="s">
        <v>9</v>
      </c>
      <c r="P29" s="999" t="s">
        <v>9</v>
      </c>
      <c r="Q29" s="999" t="s">
        <v>9</v>
      </c>
      <c r="R29" s="523"/>
      <c r="S29" s="413"/>
      <c r="U29" s="971"/>
    </row>
    <row r="30" spans="1:22" ht="9.75" customHeight="1" x14ac:dyDescent="0.2">
      <c r="A30" s="403"/>
      <c r="B30" s="466"/>
      <c r="C30" s="1630" t="s">
        <v>116</v>
      </c>
      <c r="D30" s="1630"/>
      <c r="E30" s="999" t="s">
        <v>9</v>
      </c>
      <c r="F30" s="999" t="s">
        <v>9</v>
      </c>
      <c r="G30" s="999" t="s">
        <v>9</v>
      </c>
      <c r="H30" s="999" t="s">
        <v>9</v>
      </c>
      <c r="I30" s="999" t="s">
        <v>9</v>
      </c>
      <c r="J30" s="999" t="s">
        <v>9</v>
      </c>
      <c r="K30" s="999" t="s">
        <v>9</v>
      </c>
      <c r="L30" s="999" t="s">
        <v>9</v>
      </c>
      <c r="M30" s="999">
        <v>1225</v>
      </c>
      <c r="N30" s="999" t="s">
        <v>9</v>
      </c>
      <c r="O30" s="999" t="s">
        <v>9</v>
      </c>
      <c r="P30" s="999">
        <v>22</v>
      </c>
      <c r="Q30" s="999">
        <v>5800</v>
      </c>
      <c r="R30" s="523"/>
      <c r="S30" s="413"/>
    </row>
    <row r="31" spans="1:22" ht="9.75" customHeight="1" x14ac:dyDescent="0.2">
      <c r="A31" s="403"/>
      <c r="B31" s="466"/>
      <c r="C31" s="1658" t="s">
        <v>431</v>
      </c>
      <c r="D31" s="1658"/>
      <c r="E31" s="999" t="s">
        <v>9</v>
      </c>
      <c r="F31" s="999" t="s">
        <v>9</v>
      </c>
      <c r="G31" s="999" t="s">
        <v>9</v>
      </c>
      <c r="H31" s="999" t="s">
        <v>9</v>
      </c>
      <c r="I31" s="999" t="s">
        <v>9</v>
      </c>
      <c r="J31" s="999" t="s">
        <v>9</v>
      </c>
      <c r="K31" s="999" t="s">
        <v>9</v>
      </c>
      <c r="L31" s="999" t="s">
        <v>9</v>
      </c>
      <c r="M31" s="999" t="s">
        <v>9</v>
      </c>
      <c r="N31" s="999" t="s">
        <v>9</v>
      </c>
      <c r="O31" s="999" t="s">
        <v>9</v>
      </c>
      <c r="P31" s="999" t="s">
        <v>9</v>
      </c>
      <c r="Q31" s="999" t="s">
        <v>9</v>
      </c>
      <c r="R31" s="495"/>
      <c r="S31" s="413"/>
    </row>
    <row r="32" spans="1:22" ht="9.75" customHeight="1" x14ac:dyDescent="0.2">
      <c r="A32" s="403"/>
      <c r="B32" s="466"/>
      <c r="C32" s="1630" t="s">
        <v>115</v>
      </c>
      <c r="D32" s="1630"/>
      <c r="E32" s="999" t="s">
        <v>9</v>
      </c>
      <c r="F32" s="999" t="s">
        <v>9</v>
      </c>
      <c r="G32" s="999" t="s">
        <v>9</v>
      </c>
      <c r="H32" s="999" t="s">
        <v>9</v>
      </c>
      <c r="I32" s="999" t="s">
        <v>9</v>
      </c>
      <c r="J32" s="999" t="s">
        <v>9</v>
      </c>
      <c r="K32" s="999">
        <v>1497</v>
      </c>
      <c r="L32" s="999" t="s">
        <v>9</v>
      </c>
      <c r="M32" s="999" t="s">
        <v>9</v>
      </c>
      <c r="N32" s="999" t="s">
        <v>9</v>
      </c>
      <c r="O32" s="999" t="s">
        <v>9</v>
      </c>
      <c r="P32" s="999" t="s">
        <v>9</v>
      </c>
      <c r="Q32" s="999" t="s">
        <v>9</v>
      </c>
      <c r="R32" s="495"/>
      <c r="S32" s="413"/>
    </row>
    <row r="33" spans="1:23" ht="9.75" customHeight="1" x14ac:dyDescent="0.2">
      <c r="A33" s="403"/>
      <c r="B33" s="466"/>
      <c r="C33" s="1630" t="s">
        <v>114</v>
      </c>
      <c r="D33" s="1630"/>
      <c r="E33" s="999" t="s">
        <v>9</v>
      </c>
      <c r="F33" s="999" t="s">
        <v>9</v>
      </c>
      <c r="G33" s="999" t="s">
        <v>9</v>
      </c>
      <c r="H33" s="999">
        <v>307</v>
      </c>
      <c r="I33" s="999" t="s">
        <v>9</v>
      </c>
      <c r="J33" s="999" t="s">
        <v>9</v>
      </c>
      <c r="K33" s="999" t="s">
        <v>9</v>
      </c>
      <c r="L33" s="999" t="s">
        <v>9</v>
      </c>
      <c r="M33" s="999" t="s">
        <v>9</v>
      </c>
      <c r="N33" s="999">
        <v>19115</v>
      </c>
      <c r="O33" s="999">
        <v>6461</v>
      </c>
      <c r="P33" s="999" t="s">
        <v>9</v>
      </c>
      <c r="Q33" s="999" t="s">
        <v>9</v>
      </c>
      <c r="R33" s="495"/>
      <c r="S33" s="413"/>
    </row>
    <row r="34" spans="1:23" ht="9.75" customHeight="1" x14ac:dyDescent="0.2">
      <c r="A34" s="403">
        <v>4661</v>
      </c>
      <c r="B34" s="466"/>
      <c r="C34" s="1657" t="s">
        <v>113</v>
      </c>
      <c r="D34" s="1657"/>
      <c r="E34" s="999" t="s">
        <v>9</v>
      </c>
      <c r="F34" s="999">
        <v>20</v>
      </c>
      <c r="G34" s="999" t="s">
        <v>9</v>
      </c>
      <c r="H34" s="999" t="s">
        <v>9</v>
      </c>
      <c r="I34" s="999" t="s">
        <v>9</v>
      </c>
      <c r="J34" s="999" t="s">
        <v>9</v>
      </c>
      <c r="K34" s="999" t="s">
        <v>9</v>
      </c>
      <c r="L34" s="999" t="s">
        <v>9</v>
      </c>
      <c r="M34" s="999" t="s">
        <v>9</v>
      </c>
      <c r="N34" s="999" t="s">
        <v>9</v>
      </c>
      <c r="O34" s="999" t="s">
        <v>9</v>
      </c>
      <c r="P34" s="999" t="s">
        <v>9</v>
      </c>
      <c r="Q34" s="999" t="s">
        <v>9</v>
      </c>
      <c r="R34" s="495"/>
      <c r="S34" s="413"/>
    </row>
    <row r="35" spans="1:23" ht="9.75" customHeight="1" x14ac:dyDescent="0.2">
      <c r="A35" s="403"/>
      <c r="B35" s="466"/>
      <c r="C35" s="1630" t="s">
        <v>112</v>
      </c>
      <c r="D35" s="1630"/>
      <c r="E35" s="999" t="s">
        <v>9</v>
      </c>
      <c r="F35" s="999" t="s">
        <v>9</v>
      </c>
      <c r="G35" s="999">
        <v>818</v>
      </c>
      <c r="H35" s="999" t="s">
        <v>9</v>
      </c>
      <c r="I35" s="999" t="s">
        <v>9</v>
      </c>
      <c r="J35" s="999">
        <v>20</v>
      </c>
      <c r="K35" s="999" t="s">
        <v>9</v>
      </c>
      <c r="L35" s="999" t="s">
        <v>9</v>
      </c>
      <c r="M35" s="999" t="s">
        <v>9</v>
      </c>
      <c r="N35" s="999" t="s">
        <v>9</v>
      </c>
      <c r="O35" s="999" t="s">
        <v>9</v>
      </c>
      <c r="P35" s="999" t="s">
        <v>9</v>
      </c>
      <c r="Q35" s="999" t="s">
        <v>9</v>
      </c>
      <c r="R35" s="495"/>
      <c r="S35" s="413"/>
    </row>
    <row r="36" spans="1:23" ht="9.75" customHeight="1" x14ac:dyDescent="0.2">
      <c r="A36" s="403"/>
      <c r="B36" s="466"/>
      <c r="C36" s="1630" t="s">
        <v>111</v>
      </c>
      <c r="D36" s="1630"/>
      <c r="E36" s="999" t="s">
        <v>9</v>
      </c>
      <c r="F36" s="999" t="s">
        <v>9</v>
      </c>
      <c r="G36" s="999" t="s">
        <v>9</v>
      </c>
      <c r="H36" s="999" t="s">
        <v>9</v>
      </c>
      <c r="I36" s="999">
        <v>3752</v>
      </c>
      <c r="J36" s="999" t="s">
        <v>9</v>
      </c>
      <c r="K36" s="999" t="s">
        <v>9</v>
      </c>
      <c r="L36" s="999" t="s">
        <v>9</v>
      </c>
      <c r="M36" s="999">
        <v>37852</v>
      </c>
      <c r="N36" s="999">
        <v>52628</v>
      </c>
      <c r="O36" s="999">
        <v>7726</v>
      </c>
      <c r="P36" s="999" t="s">
        <v>9</v>
      </c>
      <c r="Q36" s="999" t="s">
        <v>9</v>
      </c>
      <c r="R36" s="495"/>
      <c r="S36" s="413"/>
    </row>
    <row r="37" spans="1:23" ht="9.75" customHeight="1" x14ac:dyDescent="0.2">
      <c r="A37" s="403"/>
      <c r="B37" s="466"/>
      <c r="C37" s="1630" t="s">
        <v>283</v>
      </c>
      <c r="D37" s="1630"/>
      <c r="E37" s="999">
        <v>639</v>
      </c>
      <c r="F37" s="999" t="s">
        <v>9</v>
      </c>
      <c r="G37" s="999" t="s">
        <v>9</v>
      </c>
      <c r="H37" s="999" t="s">
        <v>9</v>
      </c>
      <c r="I37" s="999" t="s">
        <v>9</v>
      </c>
      <c r="J37" s="999" t="s">
        <v>9</v>
      </c>
      <c r="K37" s="999" t="s">
        <v>9</v>
      </c>
      <c r="L37" s="999" t="s">
        <v>9</v>
      </c>
      <c r="M37" s="999" t="s">
        <v>9</v>
      </c>
      <c r="N37" s="999" t="s">
        <v>9</v>
      </c>
      <c r="O37" s="999" t="s">
        <v>9</v>
      </c>
      <c r="P37" s="999" t="s">
        <v>9</v>
      </c>
      <c r="Q37" s="999" t="s">
        <v>9</v>
      </c>
      <c r="R37" s="523"/>
      <c r="S37" s="413"/>
    </row>
    <row r="38" spans="1:23" ht="9.75" customHeight="1" x14ac:dyDescent="0.2">
      <c r="A38" s="403"/>
      <c r="B38" s="466"/>
      <c r="C38" s="1630" t="s">
        <v>110</v>
      </c>
      <c r="D38" s="1630"/>
      <c r="E38" s="999">
        <v>517</v>
      </c>
      <c r="F38" s="999" t="s">
        <v>9</v>
      </c>
      <c r="G38" s="999" t="s">
        <v>9</v>
      </c>
      <c r="H38" s="999" t="s">
        <v>9</v>
      </c>
      <c r="I38" s="999" t="s">
        <v>9</v>
      </c>
      <c r="J38" s="999">
        <v>3608</v>
      </c>
      <c r="K38" s="999" t="s">
        <v>9</v>
      </c>
      <c r="L38" s="999" t="s">
        <v>9</v>
      </c>
      <c r="M38" s="999" t="s">
        <v>9</v>
      </c>
      <c r="N38" s="999" t="s">
        <v>9</v>
      </c>
      <c r="O38" s="999">
        <v>446</v>
      </c>
      <c r="P38" s="999" t="s">
        <v>9</v>
      </c>
      <c r="Q38" s="999" t="s">
        <v>9</v>
      </c>
      <c r="R38" s="523"/>
      <c r="S38" s="413"/>
    </row>
    <row r="39" spans="1:23" ht="9.75" customHeight="1" x14ac:dyDescent="0.2">
      <c r="A39" s="403"/>
      <c r="B39" s="466"/>
      <c r="C39" s="1630" t="s">
        <v>109</v>
      </c>
      <c r="D39" s="1630"/>
      <c r="E39" s="999" t="s">
        <v>9</v>
      </c>
      <c r="F39" s="999" t="s">
        <v>9</v>
      </c>
      <c r="G39" s="999" t="s">
        <v>9</v>
      </c>
      <c r="H39" s="999" t="s">
        <v>9</v>
      </c>
      <c r="I39" s="999" t="s">
        <v>9</v>
      </c>
      <c r="J39" s="999" t="s">
        <v>9</v>
      </c>
      <c r="K39" s="999" t="s">
        <v>9</v>
      </c>
      <c r="L39" s="999" t="s">
        <v>9</v>
      </c>
      <c r="M39" s="999" t="s">
        <v>9</v>
      </c>
      <c r="N39" s="999" t="s">
        <v>9</v>
      </c>
      <c r="O39" s="999" t="s">
        <v>9</v>
      </c>
      <c r="P39" s="999" t="s">
        <v>9</v>
      </c>
      <c r="Q39" s="999" t="s">
        <v>9</v>
      </c>
      <c r="R39" s="523"/>
      <c r="S39" s="413"/>
    </row>
    <row r="40" spans="1:23" s="486" customFormat="1" ht="9.75" customHeight="1" x14ac:dyDescent="0.2">
      <c r="A40" s="483"/>
      <c r="B40" s="484"/>
      <c r="C40" s="1630" t="s">
        <v>108</v>
      </c>
      <c r="D40" s="1630"/>
      <c r="E40" s="999" t="s">
        <v>9</v>
      </c>
      <c r="F40" s="999" t="s">
        <v>9</v>
      </c>
      <c r="G40" s="999" t="s">
        <v>9</v>
      </c>
      <c r="H40" s="999" t="s">
        <v>9</v>
      </c>
      <c r="I40" s="999" t="s">
        <v>9</v>
      </c>
      <c r="J40" s="999" t="s">
        <v>9</v>
      </c>
      <c r="K40" s="999" t="s">
        <v>9</v>
      </c>
      <c r="L40" s="999" t="s">
        <v>9</v>
      </c>
      <c r="M40" s="999" t="s">
        <v>9</v>
      </c>
      <c r="N40" s="999" t="s">
        <v>9</v>
      </c>
      <c r="O40" s="999" t="s">
        <v>9</v>
      </c>
      <c r="P40" s="999" t="s">
        <v>9</v>
      </c>
      <c r="Q40" s="999" t="s">
        <v>9</v>
      </c>
      <c r="R40" s="523"/>
      <c r="S40" s="462"/>
      <c r="U40" s="969"/>
    </row>
    <row r="41" spans="1:23" s="486" customFormat="1" ht="9.75" customHeight="1" x14ac:dyDescent="0.2">
      <c r="A41" s="483"/>
      <c r="B41" s="484"/>
      <c r="C41" s="1631" t="s">
        <v>107</v>
      </c>
      <c r="D41" s="1631"/>
      <c r="E41" s="999" t="s">
        <v>9</v>
      </c>
      <c r="F41" s="999" t="s">
        <v>9</v>
      </c>
      <c r="G41" s="999" t="s">
        <v>9</v>
      </c>
      <c r="H41" s="999" t="s">
        <v>9</v>
      </c>
      <c r="I41" s="999" t="s">
        <v>9</v>
      </c>
      <c r="J41" s="999" t="s">
        <v>9</v>
      </c>
      <c r="K41" s="999" t="s">
        <v>9</v>
      </c>
      <c r="L41" s="999" t="s">
        <v>9</v>
      </c>
      <c r="M41" s="999" t="s">
        <v>9</v>
      </c>
      <c r="N41" s="999" t="s">
        <v>9</v>
      </c>
      <c r="O41" s="999" t="s">
        <v>9</v>
      </c>
      <c r="P41" s="999" t="s">
        <v>9</v>
      </c>
      <c r="Q41" s="999" t="s">
        <v>9</v>
      </c>
      <c r="R41" s="523"/>
      <c r="S41" s="462"/>
      <c r="U41" s="969"/>
    </row>
    <row r="42" spans="1:23" s="417" customFormat="1" ht="27" customHeight="1" x14ac:dyDescent="0.2">
      <c r="A42" s="415"/>
      <c r="B42" s="567"/>
      <c r="C42" s="1632" t="s">
        <v>478</v>
      </c>
      <c r="D42" s="1632"/>
      <c r="E42" s="1632"/>
      <c r="F42" s="1632"/>
      <c r="G42" s="1632"/>
      <c r="H42" s="1632"/>
      <c r="I42" s="1632"/>
      <c r="J42" s="1632"/>
      <c r="K42" s="1632"/>
      <c r="L42" s="1632"/>
      <c r="M42" s="1632"/>
      <c r="N42" s="1632"/>
      <c r="O42" s="1632"/>
      <c r="P42" s="1632"/>
      <c r="Q42" s="1632"/>
      <c r="R42" s="621"/>
      <c r="S42" s="416"/>
      <c r="U42" s="972"/>
    </row>
    <row r="43" spans="1:23" ht="13.5" customHeight="1" x14ac:dyDescent="0.2">
      <c r="A43" s="403"/>
      <c r="B43" s="466"/>
      <c r="C43" s="1640" t="s">
        <v>178</v>
      </c>
      <c r="D43" s="1641"/>
      <c r="E43" s="1641"/>
      <c r="F43" s="1641"/>
      <c r="G43" s="1641"/>
      <c r="H43" s="1641"/>
      <c r="I43" s="1641"/>
      <c r="J43" s="1641"/>
      <c r="K43" s="1641"/>
      <c r="L43" s="1641"/>
      <c r="M43" s="1641"/>
      <c r="N43" s="1641"/>
      <c r="O43" s="1641"/>
      <c r="P43" s="1641"/>
      <c r="Q43" s="1642"/>
      <c r="R43" s="413"/>
      <c r="S43" s="413"/>
    </row>
    <row r="44" spans="1:23" s="511" customFormat="1" ht="2.25" customHeight="1" x14ac:dyDescent="0.2">
      <c r="A44" s="508"/>
      <c r="B44" s="509"/>
      <c r="C44" s="1655" t="s">
        <v>78</v>
      </c>
      <c r="D44" s="1655"/>
      <c r="E44" s="859"/>
      <c r="F44" s="859"/>
      <c r="G44" s="859"/>
      <c r="H44" s="859"/>
      <c r="I44" s="859"/>
      <c r="J44" s="859"/>
      <c r="K44" s="859"/>
      <c r="L44" s="859"/>
      <c r="M44" s="859"/>
      <c r="N44" s="859"/>
      <c r="O44" s="859"/>
      <c r="P44" s="859"/>
      <c r="Q44" s="859"/>
      <c r="R44" s="443"/>
      <c r="S44" s="443"/>
      <c r="U44" s="969"/>
    </row>
    <row r="45" spans="1:23" ht="11.25" customHeight="1" x14ac:dyDescent="0.2">
      <c r="A45" s="403"/>
      <c r="B45" s="466"/>
      <c r="C45" s="1656"/>
      <c r="D45" s="1656"/>
      <c r="E45" s="803">
        <v>2005</v>
      </c>
      <c r="F45" s="944">
        <v>2006</v>
      </c>
      <c r="G45" s="944">
        <v>2007</v>
      </c>
      <c r="H45" s="803">
        <v>2008</v>
      </c>
      <c r="I45" s="944">
        <v>2009</v>
      </c>
      <c r="J45" s="944">
        <v>2010</v>
      </c>
      <c r="K45" s="803">
        <v>2011</v>
      </c>
      <c r="L45" s="944">
        <v>2012</v>
      </c>
      <c r="M45" s="944">
        <v>2013</v>
      </c>
      <c r="N45" s="803">
        <v>2014</v>
      </c>
      <c r="O45" s="944">
        <v>2015</v>
      </c>
      <c r="P45" s="944">
        <v>2016</v>
      </c>
      <c r="Q45" s="803">
        <v>2017</v>
      </c>
      <c r="R45" s="523"/>
      <c r="S45" s="413"/>
      <c r="T45" s="952"/>
      <c r="U45" s="973"/>
      <c r="V45" s="952"/>
      <c r="W45" s="952"/>
    </row>
    <row r="46" spans="1:23" s="949" customFormat="1" ht="11.25" customHeight="1" x14ac:dyDescent="0.2">
      <c r="A46" s="945"/>
      <c r="B46" s="946"/>
      <c r="C46" s="1639" t="s">
        <v>68</v>
      </c>
      <c r="D46" s="1639"/>
      <c r="E46" s="950">
        <v>334</v>
      </c>
      <c r="F46" s="950">
        <v>396</v>
      </c>
      <c r="G46" s="950">
        <v>343</v>
      </c>
      <c r="H46" s="950">
        <v>441</v>
      </c>
      <c r="I46" s="950">
        <v>361</v>
      </c>
      <c r="J46" s="950">
        <v>352</v>
      </c>
      <c r="K46" s="950">
        <v>200</v>
      </c>
      <c r="L46" s="950">
        <v>107</v>
      </c>
      <c r="M46" s="950">
        <v>106</v>
      </c>
      <c r="N46" s="950">
        <v>174</v>
      </c>
      <c r="O46" s="950">
        <v>182</v>
      </c>
      <c r="P46" s="950">
        <v>210</v>
      </c>
      <c r="Q46" s="950">
        <v>310</v>
      </c>
      <c r="R46" s="947"/>
      <c r="S46" s="948"/>
      <c r="T46" s="952"/>
      <c r="U46" s="992"/>
      <c r="V46" s="952"/>
      <c r="W46" s="952"/>
    </row>
    <row r="47" spans="1:23" s="949" customFormat="1" ht="11.25" customHeight="1" x14ac:dyDescent="0.2">
      <c r="A47" s="945"/>
      <c r="B47" s="946"/>
      <c r="C47" s="1643" t="s">
        <v>405</v>
      </c>
      <c r="D47" s="1639"/>
      <c r="E47" s="950">
        <v>277</v>
      </c>
      <c r="F47" s="950">
        <v>258</v>
      </c>
      <c r="G47" s="950">
        <v>268</v>
      </c>
      <c r="H47" s="950">
        <v>304</v>
      </c>
      <c r="I47" s="950">
        <v>258</v>
      </c>
      <c r="J47" s="950">
        <v>234</v>
      </c>
      <c r="K47" s="950">
        <v>182</v>
      </c>
      <c r="L47" s="950">
        <v>93</v>
      </c>
      <c r="M47" s="950">
        <v>97</v>
      </c>
      <c r="N47" s="950">
        <v>161</v>
      </c>
      <c r="O47" s="950">
        <v>145</v>
      </c>
      <c r="P47" s="950">
        <v>175</v>
      </c>
      <c r="Q47" s="950">
        <v>226</v>
      </c>
      <c r="R47" s="947"/>
      <c r="S47" s="948"/>
      <c r="T47" s="952"/>
      <c r="U47" s="973"/>
      <c r="V47" s="952"/>
      <c r="W47" s="952"/>
    </row>
    <row r="48" spans="1:23" s="486" customFormat="1" ht="10.5" customHeight="1" x14ac:dyDescent="0.2">
      <c r="A48" s="483"/>
      <c r="B48" s="484"/>
      <c r="C48" s="943"/>
      <c r="D48" s="570" t="s">
        <v>241</v>
      </c>
      <c r="E48" s="999">
        <v>151</v>
      </c>
      <c r="F48" s="999">
        <v>153</v>
      </c>
      <c r="G48" s="999">
        <v>160</v>
      </c>
      <c r="H48" s="999">
        <v>172</v>
      </c>
      <c r="I48" s="999">
        <v>142</v>
      </c>
      <c r="J48" s="999">
        <v>141</v>
      </c>
      <c r="K48" s="999">
        <v>93</v>
      </c>
      <c r="L48" s="999">
        <v>36</v>
      </c>
      <c r="M48" s="999">
        <v>27</v>
      </c>
      <c r="N48" s="999">
        <v>49</v>
      </c>
      <c r="O48" s="999">
        <v>65</v>
      </c>
      <c r="P48" s="999">
        <v>69</v>
      </c>
      <c r="Q48" s="999">
        <v>91</v>
      </c>
      <c r="R48" s="523"/>
      <c r="S48" s="462"/>
      <c r="T48" s="952"/>
      <c r="U48" s="973"/>
      <c r="V48" s="952"/>
      <c r="W48" s="952"/>
    </row>
    <row r="49" spans="1:23" s="486" customFormat="1" ht="10.5" customHeight="1" x14ac:dyDescent="0.2">
      <c r="A49" s="483"/>
      <c r="B49" s="484"/>
      <c r="C49" s="943"/>
      <c r="D49" s="570" t="s">
        <v>242</v>
      </c>
      <c r="E49" s="999">
        <v>28</v>
      </c>
      <c r="F49" s="999">
        <v>26</v>
      </c>
      <c r="G49" s="999">
        <v>27</v>
      </c>
      <c r="H49" s="999">
        <v>27</v>
      </c>
      <c r="I49" s="999">
        <v>22</v>
      </c>
      <c r="J49" s="999">
        <v>25</v>
      </c>
      <c r="K49" s="999">
        <v>22</v>
      </c>
      <c r="L49" s="999">
        <v>9</v>
      </c>
      <c r="M49" s="999">
        <v>18</v>
      </c>
      <c r="N49" s="999">
        <v>23</v>
      </c>
      <c r="O49" s="999">
        <v>20</v>
      </c>
      <c r="P49" s="999">
        <v>19</v>
      </c>
      <c r="Q49" s="999">
        <v>21</v>
      </c>
      <c r="R49" s="523"/>
      <c r="S49" s="462"/>
      <c r="T49" s="952"/>
      <c r="U49" s="973"/>
      <c r="V49" s="952"/>
      <c r="W49" s="952"/>
    </row>
    <row r="50" spans="1:23" s="486" customFormat="1" ht="10.5" customHeight="1" x14ac:dyDescent="0.2">
      <c r="A50" s="483"/>
      <c r="B50" s="484"/>
      <c r="C50" s="943"/>
      <c r="D50" s="1082" t="s">
        <v>243</v>
      </c>
      <c r="E50" s="999">
        <v>73</v>
      </c>
      <c r="F50" s="999">
        <v>65</v>
      </c>
      <c r="G50" s="999">
        <v>64</v>
      </c>
      <c r="H50" s="999">
        <v>97</v>
      </c>
      <c r="I50" s="999">
        <v>87</v>
      </c>
      <c r="J50" s="999">
        <v>64</v>
      </c>
      <c r="K50" s="999">
        <v>55</v>
      </c>
      <c r="L50" s="999">
        <v>40</v>
      </c>
      <c r="M50" s="999">
        <v>49</v>
      </c>
      <c r="N50" s="999">
        <v>80</v>
      </c>
      <c r="O50" s="999">
        <v>53</v>
      </c>
      <c r="P50" s="999">
        <v>58</v>
      </c>
      <c r="Q50" s="999">
        <v>96</v>
      </c>
      <c r="R50" s="523"/>
      <c r="S50" s="462"/>
      <c r="T50" s="952"/>
      <c r="U50" s="973"/>
      <c r="V50" s="952"/>
      <c r="W50" s="952"/>
    </row>
    <row r="51" spans="1:23" s="486" customFormat="1" ht="10.5" customHeight="1" x14ac:dyDescent="0.2">
      <c r="A51" s="483"/>
      <c r="B51" s="484"/>
      <c r="C51" s="943"/>
      <c r="D51" s="1082" t="s">
        <v>245</v>
      </c>
      <c r="E51" s="999">
        <v>1</v>
      </c>
      <c r="F51" s="999" t="s">
        <v>9</v>
      </c>
      <c r="G51" s="999" t="s">
        <v>9</v>
      </c>
      <c r="H51" s="999" t="s">
        <v>9</v>
      </c>
      <c r="I51" s="999" t="s">
        <v>9</v>
      </c>
      <c r="J51" s="999" t="s">
        <v>9</v>
      </c>
      <c r="K51" s="999" t="s">
        <v>9</v>
      </c>
      <c r="L51" s="999" t="s">
        <v>9</v>
      </c>
      <c r="M51" s="999" t="s">
        <v>9</v>
      </c>
      <c r="N51" s="999" t="s">
        <v>9</v>
      </c>
      <c r="O51" s="999" t="s">
        <v>9</v>
      </c>
      <c r="P51" s="999" t="s">
        <v>9</v>
      </c>
      <c r="Q51" s="999" t="s">
        <v>9</v>
      </c>
      <c r="R51" s="523"/>
      <c r="S51" s="462"/>
      <c r="T51" s="952"/>
      <c r="U51" s="973"/>
      <c r="V51" s="952"/>
      <c r="W51" s="952"/>
    </row>
    <row r="52" spans="1:23" s="486" customFormat="1" ht="10.5" customHeight="1" x14ac:dyDescent="0.2">
      <c r="A52" s="483"/>
      <c r="B52" s="484"/>
      <c r="C52" s="943"/>
      <c r="D52" s="570" t="s">
        <v>244</v>
      </c>
      <c r="E52" s="1000">
        <v>24</v>
      </c>
      <c r="F52" s="1000">
        <v>14</v>
      </c>
      <c r="G52" s="1000">
        <v>17</v>
      </c>
      <c r="H52" s="1000">
        <v>8</v>
      </c>
      <c r="I52" s="1000">
        <v>7</v>
      </c>
      <c r="J52" s="1000">
        <v>4</v>
      </c>
      <c r="K52" s="1000">
        <v>12</v>
      </c>
      <c r="L52" s="1000">
        <v>8</v>
      </c>
      <c r="M52" s="1000">
        <v>3</v>
      </c>
      <c r="N52" s="1000">
        <v>9</v>
      </c>
      <c r="O52" s="1000">
        <v>7</v>
      </c>
      <c r="P52" s="1000">
        <v>29</v>
      </c>
      <c r="Q52" s="1000">
        <v>18</v>
      </c>
      <c r="R52" s="523"/>
      <c r="S52" s="462"/>
      <c r="T52" s="952"/>
      <c r="U52" s="973"/>
      <c r="V52" s="952"/>
      <c r="W52" s="952"/>
    </row>
    <row r="53" spans="1:23" s="949" customFormat="1" ht="11.25" customHeight="1" x14ac:dyDescent="0.2">
      <c r="A53" s="945"/>
      <c r="B53" s="946"/>
      <c r="C53" s="1639" t="s">
        <v>406</v>
      </c>
      <c r="D53" s="1639"/>
      <c r="E53" s="950">
        <v>57</v>
      </c>
      <c r="F53" s="950">
        <v>138</v>
      </c>
      <c r="G53" s="950">
        <v>75</v>
      </c>
      <c r="H53" s="950">
        <v>137</v>
      </c>
      <c r="I53" s="950">
        <v>103</v>
      </c>
      <c r="J53" s="950">
        <v>118</v>
      </c>
      <c r="K53" s="950">
        <v>18</v>
      </c>
      <c r="L53" s="950">
        <v>14</v>
      </c>
      <c r="M53" s="950">
        <v>9</v>
      </c>
      <c r="N53" s="950">
        <v>13</v>
      </c>
      <c r="O53" s="950">
        <v>37</v>
      </c>
      <c r="P53" s="950">
        <v>35</v>
      </c>
      <c r="Q53" s="950">
        <v>84</v>
      </c>
      <c r="R53" s="947"/>
      <c r="S53" s="948"/>
      <c r="T53" s="952"/>
      <c r="U53" s="973"/>
      <c r="V53" s="952"/>
      <c r="W53" s="952"/>
    </row>
    <row r="54" spans="1:23" s="486" customFormat="1" ht="10.5" customHeight="1" x14ac:dyDescent="0.2">
      <c r="A54" s="483"/>
      <c r="B54" s="484"/>
      <c r="C54" s="1081"/>
      <c r="D54" s="1082" t="s">
        <v>473</v>
      </c>
      <c r="E54" s="999" t="s">
        <v>404</v>
      </c>
      <c r="F54" s="999" t="s">
        <v>9</v>
      </c>
      <c r="G54" s="999" t="s">
        <v>9</v>
      </c>
      <c r="H54" s="999" t="s">
        <v>9</v>
      </c>
      <c r="I54" s="999">
        <v>1</v>
      </c>
      <c r="J54" s="1000" t="s">
        <v>9</v>
      </c>
      <c r="K54" s="1000">
        <v>1</v>
      </c>
      <c r="L54" s="1000">
        <v>1</v>
      </c>
      <c r="M54" s="1000" t="s">
        <v>9</v>
      </c>
      <c r="N54" s="999" t="s">
        <v>9</v>
      </c>
      <c r="O54" s="999" t="s">
        <v>9</v>
      </c>
      <c r="P54" s="999" t="s">
        <v>9</v>
      </c>
      <c r="Q54" s="999" t="s">
        <v>9</v>
      </c>
      <c r="R54" s="523"/>
      <c r="S54" s="462"/>
      <c r="T54" s="952"/>
      <c r="U54" s="973"/>
      <c r="V54" s="952"/>
      <c r="W54" s="952"/>
    </row>
    <row r="55" spans="1:23" s="486" customFormat="1" ht="10.5" customHeight="1" x14ac:dyDescent="0.2">
      <c r="A55" s="483"/>
      <c r="B55" s="484"/>
      <c r="C55" s="943"/>
      <c r="D55" s="570" t="s">
        <v>246</v>
      </c>
      <c r="E55" s="1000">
        <v>1</v>
      </c>
      <c r="F55" s="1000">
        <v>1</v>
      </c>
      <c r="G55" s="1000">
        <v>1</v>
      </c>
      <c r="H55" s="1000" t="s">
        <v>9</v>
      </c>
      <c r="I55" s="1000">
        <v>1</v>
      </c>
      <c r="J55" s="1000">
        <v>2</v>
      </c>
      <c r="K55" s="1000" t="s">
        <v>9</v>
      </c>
      <c r="L55" s="1000">
        <v>1</v>
      </c>
      <c r="M55" s="1000" t="s">
        <v>9</v>
      </c>
      <c r="N55" s="1000" t="s">
        <v>9</v>
      </c>
      <c r="O55" s="1000">
        <v>1</v>
      </c>
      <c r="P55" s="1000" t="s">
        <v>9</v>
      </c>
      <c r="Q55" s="1000" t="s">
        <v>9</v>
      </c>
      <c r="R55" s="523"/>
      <c r="S55" s="462"/>
      <c r="T55" s="952"/>
      <c r="U55" s="973"/>
      <c r="V55" s="952"/>
      <c r="W55" s="952"/>
    </row>
    <row r="56" spans="1:23" s="486" customFormat="1" ht="10.5" customHeight="1" x14ac:dyDescent="0.2">
      <c r="A56" s="483"/>
      <c r="B56" s="484"/>
      <c r="C56" s="943"/>
      <c r="D56" s="570" t="s">
        <v>247</v>
      </c>
      <c r="E56" s="1000">
        <v>56</v>
      </c>
      <c r="F56" s="1000">
        <v>137</v>
      </c>
      <c r="G56" s="1000">
        <v>74</v>
      </c>
      <c r="H56" s="1000">
        <v>137</v>
      </c>
      <c r="I56" s="1000">
        <v>101</v>
      </c>
      <c r="J56" s="1000">
        <v>116</v>
      </c>
      <c r="K56" s="1000">
        <v>17</v>
      </c>
      <c r="L56" s="1000">
        <v>12</v>
      </c>
      <c r="M56" s="1000">
        <v>9</v>
      </c>
      <c r="N56" s="1000">
        <v>13</v>
      </c>
      <c r="O56" s="1000">
        <v>36</v>
      </c>
      <c r="P56" s="1000">
        <v>35</v>
      </c>
      <c r="Q56" s="1000">
        <v>84</v>
      </c>
      <c r="R56" s="523"/>
      <c r="S56" s="462"/>
      <c r="T56" s="952"/>
      <c r="U56" s="973"/>
      <c r="V56" s="952"/>
      <c r="W56" s="952"/>
    </row>
    <row r="57" spans="1:23" s="772" customFormat="1" ht="13.5" customHeight="1" x14ac:dyDescent="0.2">
      <c r="A57" s="769"/>
      <c r="B57" s="751"/>
      <c r="C57" s="497" t="s">
        <v>426</v>
      </c>
      <c r="D57" s="770"/>
      <c r="E57" s="468"/>
      <c r="F57" s="468"/>
      <c r="G57" s="498"/>
      <c r="H57" s="498"/>
      <c r="I57" s="1654"/>
      <c r="J57" s="1654"/>
      <c r="K57" s="1654"/>
      <c r="L57" s="1654"/>
      <c r="M57" s="1654"/>
      <c r="N57" s="1654"/>
      <c r="O57" s="1654"/>
      <c r="P57" s="1654"/>
      <c r="Q57" s="1654"/>
      <c r="R57" s="771"/>
      <c r="S57" s="498"/>
      <c r="T57" s="952"/>
      <c r="U57" s="973"/>
      <c r="V57" s="952"/>
      <c r="W57" s="952"/>
    </row>
    <row r="58" spans="1:23" s="453" customFormat="1" ht="11.25" customHeight="1" thickBot="1" x14ac:dyDescent="0.25">
      <c r="A58" s="488"/>
      <c r="B58" s="499"/>
      <c r="C58" s="1083" t="s">
        <v>474</v>
      </c>
      <c r="D58" s="500"/>
      <c r="E58" s="502"/>
      <c r="F58" s="502"/>
      <c r="G58" s="502"/>
      <c r="H58" s="502"/>
      <c r="I58" s="502"/>
      <c r="J58" s="502"/>
      <c r="K58" s="502"/>
      <c r="L58" s="502"/>
      <c r="M58" s="502"/>
      <c r="N58" s="502"/>
      <c r="O58" s="502"/>
      <c r="P58" s="502"/>
      <c r="Q58" s="469" t="s">
        <v>73</v>
      </c>
      <c r="R58" s="503"/>
      <c r="S58" s="504"/>
      <c r="T58" s="952"/>
      <c r="U58" s="973"/>
      <c r="V58" s="952"/>
      <c r="W58" s="952"/>
    </row>
    <row r="59" spans="1:23" ht="13.5" customHeight="1" thickBot="1" x14ac:dyDescent="0.25">
      <c r="A59" s="403"/>
      <c r="B59" s="499"/>
      <c r="C59" s="1636" t="s">
        <v>294</v>
      </c>
      <c r="D59" s="1637"/>
      <c r="E59" s="1637"/>
      <c r="F59" s="1637"/>
      <c r="G59" s="1637"/>
      <c r="H59" s="1637"/>
      <c r="I59" s="1637"/>
      <c r="J59" s="1637"/>
      <c r="K59" s="1637"/>
      <c r="L59" s="1637"/>
      <c r="M59" s="1637"/>
      <c r="N59" s="1637"/>
      <c r="O59" s="1637"/>
      <c r="P59" s="1637"/>
      <c r="Q59" s="1638"/>
      <c r="R59" s="469"/>
      <c r="S59" s="455"/>
      <c r="T59" s="952"/>
      <c r="U59" s="973"/>
      <c r="V59" s="952"/>
      <c r="W59" s="952"/>
    </row>
    <row r="60" spans="1:23" ht="3.75" customHeight="1" x14ac:dyDescent="0.2">
      <c r="A60" s="403"/>
      <c r="B60" s="499"/>
      <c r="C60" s="1633" t="s">
        <v>69</v>
      </c>
      <c r="D60" s="1633"/>
      <c r="F60" s="958"/>
      <c r="G60" s="958"/>
      <c r="H60" s="958"/>
      <c r="I60" s="958"/>
      <c r="J60" s="958"/>
      <c r="K60" s="958"/>
      <c r="L60" s="958"/>
      <c r="M60" s="506"/>
      <c r="N60" s="506"/>
      <c r="O60" s="506"/>
      <c r="P60" s="506"/>
      <c r="Q60" s="506"/>
      <c r="R60" s="503"/>
      <c r="S60" s="455"/>
      <c r="T60" s="952"/>
      <c r="U60" s="973"/>
      <c r="V60" s="952"/>
      <c r="W60" s="952"/>
    </row>
    <row r="61" spans="1:23" ht="10.5" customHeight="1" x14ac:dyDescent="0.2">
      <c r="A61" s="403"/>
      <c r="B61" s="466"/>
      <c r="C61" s="1634"/>
      <c r="D61" s="1634"/>
      <c r="E61" s="1644">
        <v>2017</v>
      </c>
      <c r="F61" s="1644"/>
      <c r="G61" s="1644"/>
      <c r="H61" s="1644"/>
      <c r="I61" s="1644"/>
      <c r="J61" s="1644"/>
      <c r="K61" s="1644"/>
      <c r="L61" s="1644"/>
      <c r="M61" s="1644"/>
      <c r="N61" s="1644"/>
      <c r="O61" s="1644"/>
      <c r="P61" s="1645"/>
      <c r="Q61" s="1363">
        <v>2016</v>
      </c>
      <c r="R61" s="455"/>
      <c r="S61" s="455"/>
      <c r="T61" s="1003"/>
      <c r="U61" s="973"/>
      <c r="V61" s="952"/>
      <c r="W61" s="952"/>
    </row>
    <row r="62" spans="1:23" ht="12.75" customHeight="1" x14ac:dyDescent="0.2">
      <c r="A62" s="403"/>
      <c r="B62" s="466"/>
      <c r="C62" s="418"/>
      <c r="D62" s="418"/>
      <c r="E62" s="1005" t="s">
        <v>93</v>
      </c>
      <c r="F62" s="1005" t="s">
        <v>104</v>
      </c>
      <c r="G62" s="1005" t="s">
        <v>103</v>
      </c>
      <c r="H62" s="1005" t="s">
        <v>102</v>
      </c>
      <c r="I62" s="1005" t="s">
        <v>101</v>
      </c>
      <c r="J62" s="1005" t="s">
        <v>100</v>
      </c>
      <c r="K62" s="1005" t="s">
        <v>99</v>
      </c>
      <c r="L62" s="1005" t="s">
        <v>98</v>
      </c>
      <c r="M62" s="1005" t="s">
        <v>97</v>
      </c>
      <c r="N62" s="1005" t="s">
        <v>96</v>
      </c>
      <c r="O62" s="1005" t="s">
        <v>95</v>
      </c>
      <c r="P62" s="1005" t="s">
        <v>94</v>
      </c>
      <c r="Q62" s="1005" t="s">
        <v>93</v>
      </c>
      <c r="R62" s="503"/>
      <c r="S62" s="455"/>
      <c r="T62" s="1003"/>
      <c r="U62" s="973"/>
      <c r="V62" s="952"/>
      <c r="W62" s="952"/>
    </row>
    <row r="63" spans="1:23" ht="9.75" customHeight="1" x14ac:dyDescent="0.2">
      <c r="A63" s="403"/>
      <c r="B63" s="499"/>
      <c r="C63" s="1635" t="s">
        <v>92</v>
      </c>
      <c r="D63" s="1635"/>
      <c r="E63" s="1004"/>
      <c r="F63" s="1004"/>
      <c r="G63" s="1001"/>
      <c r="H63" s="1001"/>
      <c r="I63" s="1001"/>
      <c r="J63" s="1001"/>
      <c r="K63" s="1001"/>
      <c r="L63" s="1001"/>
      <c r="M63" s="1001"/>
      <c r="N63" s="1001"/>
      <c r="O63" s="1001"/>
      <c r="P63" s="1001"/>
      <c r="Q63" s="1001"/>
      <c r="R63" s="503"/>
      <c r="S63" s="455"/>
      <c r="T63" s="1003"/>
      <c r="U63" s="973"/>
      <c r="V63" s="952"/>
      <c r="W63" s="952"/>
    </row>
    <row r="64" spans="1:23" s="511" customFormat="1" ht="9.75" customHeight="1" x14ac:dyDescent="0.2">
      <c r="A64" s="508"/>
      <c r="B64" s="509"/>
      <c r="C64" s="510" t="s">
        <v>91</v>
      </c>
      <c r="D64" s="429"/>
      <c r="E64" s="1002">
        <v>-0.59</v>
      </c>
      <c r="F64" s="1002">
        <v>-0.23</v>
      </c>
      <c r="G64" s="1002">
        <v>1.75</v>
      </c>
      <c r="H64" s="1002">
        <v>0.95</v>
      </c>
      <c r="I64" s="1002">
        <v>-0.24</v>
      </c>
      <c r="J64" s="1002">
        <v>-0.4</v>
      </c>
      <c r="K64" s="1002">
        <v>-0.67</v>
      </c>
      <c r="L64" s="1002">
        <v>0.01</v>
      </c>
      <c r="M64" s="1002">
        <v>0.95</v>
      </c>
      <c r="N64" s="1002">
        <v>0.34</v>
      </c>
      <c r="O64" s="1002">
        <v>-0.35</v>
      </c>
      <c r="P64" s="1002">
        <v>-0.04</v>
      </c>
      <c r="Q64" s="1002">
        <v>-1.02</v>
      </c>
      <c r="R64" s="443"/>
      <c r="S64" s="443"/>
      <c r="T64" s="952"/>
      <c r="U64" s="973"/>
      <c r="V64" s="952"/>
      <c r="W64" s="952"/>
    </row>
    <row r="65" spans="1:23" s="511" customFormat="1" ht="9.75" customHeight="1" x14ac:dyDescent="0.2">
      <c r="A65" s="508"/>
      <c r="B65" s="509"/>
      <c r="C65" s="510" t="s">
        <v>90</v>
      </c>
      <c r="D65" s="429"/>
      <c r="E65" s="1002">
        <v>1.33</v>
      </c>
      <c r="F65" s="1002">
        <v>1.55</v>
      </c>
      <c r="G65" s="1002">
        <v>1.37</v>
      </c>
      <c r="H65" s="1002">
        <v>1.98</v>
      </c>
      <c r="I65" s="1002">
        <v>1.45</v>
      </c>
      <c r="J65" s="1002">
        <v>0.91</v>
      </c>
      <c r="K65" s="1002">
        <v>0.9</v>
      </c>
      <c r="L65" s="1002">
        <v>1.1399999999999999</v>
      </c>
      <c r="M65" s="1002">
        <v>1.39</v>
      </c>
      <c r="N65" s="1002">
        <v>1.39</v>
      </c>
      <c r="O65" s="1002">
        <v>1.55</v>
      </c>
      <c r="P65" s="1002">
        <v>1.47</v>
      </c>
      <c r="Q65" s="1002">
        <v>1.03</v>
      </c>
      <c r="R65" s="443"/>
      <c r="S65" s="443"/>
      <c r="T65" s="952"/>
      <c r="U65" s="973"/>
      <c r="V65" s="952"/>
      <c r="W65" s="952"/>
    </row>
    <row r="66" spans="1:23" s="511" customFormat="1" ht="11.25" customHeight="1" x14ac:dyDescent="0.2">
      <c r="A66" s="508"/>
      <c r="B66" s="509"/>
      <c r="C66" s="510" t="s">
        <v>255</v>
      </c>
      <c r="D66" s="429"/>
      <c r="E66" s="1002">
        <v>0.65</v>
      </c>
      <c r="F66" s="1002">
        <v>0.75</v>
      </c>
      <c r="G66" s="1002">
        <v>0.82</v>
      </c>
      <c r="H66" s="1002">
        <v>0.95</v>
      </c>
      <c r="I66" s="1002">
        <v>1.04</v>
      </c>
      <c r="J66" s="1002">
        <v>1.07</v>
      </c>
      <c r="K66" s="1002">
        <v>1.1000000000000001</v>
      </c>
      <c r="L66" s="1002">
        <v>1.1299999999999999</v>
      </c>
      <c r="M66" s="1002">
        <v>1.2</v>
      </c>
      <c r="N66" s="1002">
        <v>1.24</v>
      </c>
      <c r="O66" s="1002">
        <v>1.32</v>
      </c>
      <c r="P66" s="1002">
        <v>1.37</v>
      </c>
      <c r="Q66" s="1002">
        <v>1.34</v>
      </c>
      <c r="R66" s="443"/>
      <c r="S66" s="443"/>
      <c r="T66" s="952"/>
      <c r="U66" s="973"/>
      <c r="V66" s="952"/>
      <c r="W66" s="952"/>
    </row>
    <row r="67" spans="1:23" ht="11.25" customHeight="1" x14ac:dyDescent="0.2">
      <c r="A67" s="403"/>
      <c r="B67" s="499"/>
      <c r="C67" s="936" t="s">
        <v>89</v>
      </c>
      <c r="D67" s="507"/>
      <c r="E67" s="512"/>
      <c r="F67" s="180"/>
      <c r="G67" s="558"/>
      <c r="H67" s="558"/>
      <c r="I67" s="558"/>
      <c r="J67" s="85"/>
      <c r="K67" s="512"/>
      <c r="L67" s="558"/>
      <c r="M67" s="558"/>
      <c r="N67" s="558"/>
      <c r="O67" s="558"/>
      <c r="P67" s="558"/>
      <c r="Q67" s="513"/>
      <c r="R67" s="503"/>
      <c r="S67" s="455"/>
      <c r="T67" s="952"/>
      <c r="U67" s="973"/>
      <c r="V67" s="952"/>
      <c r="W67" s="952"/>
    </row>
    <row r="68" spans="1:23" ht="9.75" customHeight="1" x14ac:dyDescent="0.2">
      <c r="A68" s="403"/>
      <c r="B68" s="514"/>
      <c r="C68" s="464"/>
      <c r="D68" s="749" t="s">
        <v>568</v>
      </c>
      <c r="E68" s="596"/>
      <c r="F68" s="598"/>
      <c r="G68" s="80"/>
      <c r="H68" s="80"/>
      <c r="I68" s="80"/>
      <c r="J68" s="599">
        <v>6.3641568851989572</v>
      </c>
      <c r="K68" s="512"/>
      <c r="L68" s="558"/>
      <c r="M68" s="558"/>
      <c r="N68" s="558"/>
      <c r="O68" s="558"/>
      <c r="P68" s="558"/>
      <c r="Q68" s="1362">
        <f>+J68</f>
        <v>6.3641568851989572</v>
      </c>
      <c r="R68" s="503"/>
      <c r="S68" s="455"/>
      <c r="T68" s="952"/>
      <c r="U68" s="973"/>
      <c r="V68" s="952"/>
      <c r="W68" s="952"/>
    </row>
    <row r="69" spans="1:23" ht="9.75" customHeight="1" x14ac:dyDescent="0.2">
      <c r="A69" s="403"/>
      <c r="B69" s="515"/>
      <c r="C69" s="429"/>
      <c r="D69" s="600" t="s">
        <v>569</v>
      </c>
      <c r="E69" s="601"/>
      <c r="F69" s="601"/>
      <c r="G69" s="601"/>
      <c r="H69" s="601"/>
      <c r="I69" s="601"/>
      <c r="J69" s="599">
        <v>6.3416087758180861</v>
      </c>
      <c r="K69" s="512"/>
      <c r="L69" s="199"/>
      <c r="M69" s="558"/>
      <c r="N69" s="558"/>
      <c r="O69" s="558"/>
      <c r="P69" s="558"/>
      <c r="Q69" s="1362">
        <f t="shared" ref="Q69:Q72" si="3">+J69</f>
        <v>6.3416087758180861</v>
      </c>
      <c r="R69" s="516"/>
      <c r="S69" s="516"/>
    </row>
    <row r="70" spans="1:23" ht="9.75" customHeight="1" x14ac:dyDescent="0.2">
      <c r="A70" s="403"/>
      <c r="B70" s="515"/>
      <c r="C70" s="429"/>
      <c r="D70" s="600" t="s">
        <v>570</v>
      </c>
      <c r="E70" s="596"/>
      <c r="F70" s="181"/>
      <c r="G70" s="181"/>
      <c r="H70" s="80"/>
      <c r="I70" s="182"/>
      <c r="J70" s="599">
        <v>4.2562122229684363</v>
      </c>
      <c r="K70" s="512"/>
      <c r="L70" s="199"/>
      <c r="M70" s="558"/>
      <c r="N70" s="558"/>
      <c r="O70" s="558"/>
      <c r="P70" s="558"/>
      <c r="Q70" s="1362">
        <f t="shared" si="3"/>
        <v>4.2562122229684363</v>
      </c>
      <c r="R70" s="517"/>
      <c r="S70" s="455"/>
    </row>
    <row r="71" spans="1:23" ht="9.75" customHeight="1" x14ac:dyDescent="0.2">
      <c r="A71" s="403"/>
      <c r="B71" s="515"/>
      <c r="C71" s="429"/>
      <c r="D71" s="600" t="s">
        <v>571</v>
      </c>
      <c r="E71" s="602"/>
      <c r="F71" s="600"/>
      <c r="G71" s="600"/>
      <c r="H71" s="600"/>
      <c r="I71" s="600"/>
      <c r="J71" s="599">
        <v>3.9013366501410296</v>
      </c>
      <c r="K71" s="512"/>
      <c r="L71" s="199"/>
      <c r="M71" s="558"/>
      <c r="N71" s="558"/>
      <c r="O71" s="558"/>
      <c r="P71" s="558"/>
      <c r="Q71" s="1362">
        <f t="shared" si="3"/>
        <v>3.9013366501410296</v>
      </c>
      <c r="R71" s="517"/>
      <c r="S71" s="455"/>
    </row>
    <row r="72" spans="1:23" ht="9.75" customHeight="1" x14ac:dyDescent="0.2">
      <c r="A72" s="403"/>
      <c r="B72" s="515"/>
      <c r="C72" s="429"/>
      <c r="D72" s="603" t="s">
        <v>572</v>
      </c>
      <c r="E72" s="604"/>
      <c r="F72" s="604"/>
      <c r="G72" s="604"/>
      <c r="H72" s="604"/>
      <c r="I72" s="604"/>
      <c r="J72" s="599">
        <v>2.3190297866492626</v>
      </c>
      <c r="K72" s="512"/>
      <c r="L72" s="199"/>
      <c r="M72" s="558"/>
      <c r="N72" s="558"/>
      <c r="O72" s="558"/>
      <c r="P72" s="558"/>
      <c r="Q72" s="1362">
        <f t="shared" si="3"/>
        <v>2.3190297866492626</v>
      </c>
      <c r="R72" s="517"/>
      <c r="S72" s="455"/>
    </row>
    <row r="73" spans="1:23" ht="9.75" customHeight="1" x14ac:dyDescent="0.2">
      <c r="A73" s="403"/>
      <c r="B73" s="515"/>
      <c r="C73" s="429"/>
      <c r="D73" s="600" t="s">
        <v>573</v>
      </c>
      <c r="E73" s="181"/>
      <c r="F73" s="181"/>
      <c r="G73" s="181"/>
      <c r="H73" s="80"/>
      <c r="I73" s="182"/>
      <c r="J73" s="1361">
        <v>-19.962127695994514</v>
      </c>
      <c r="K73" s="512"/>
      <c r="L73" s="199"/>
      <c r="M73" s="558"/>
      <c r="N73" s="558"/>
      <c r="O73" s="558"/>
      <c r="P73" s="558"/>
      <c r="Q73" s="512"/>
      <c r="R73" s="517"/>
      <c r="S73" s="455"/>
    </row>
    <row r="74" spans="1:23" ht="9.75" customHeight="1" x14ac:dyDescent="0.2">
      <c r="A74" s="403"/>
      <c r="B74" s="515"/>
      <c r="C74" s="429"/>
      <c r="D74" s="600" t="s">
        <v>574</v>
      </c>
      <c r="E74" s="597"/>
      <c r="F74" s="182"/>
      <c r="G74" s="182"/>
      <c r="H74" s="80"/>
      <c r="I74" s="182"/>
      <c r="J74" s="1361">
        <v>-13.262454630135224</v>
      </c>
      <c r="K74" s="512"/>
      <c r="L74" s="199"/>
      <c r="M74" s="558"/>
      <c r="N74" s="558"/>
      <c r="O74" s="558"/>
      <c r="P74" s="558"/>
      <c r="Q74" s="605"/>
      <c r="R74" s="517"/>
      <c r="S74" s="455"/>
    </row>
    <row r="75" spans="1:23" ht="9.75" customHeight="1" x14ac:dyDescent="0.2">
      <c r="A75" s="403"/>
      <c r="B75" s="515"/>
      <c r="C75" s="429"/>
      <c r="D75" s="600" t="s">
        <v>575</v>
      </c>
      <c r="E75" s="597"/>
      <c r="F75" s="182"/>
      <c r="G75" s="182"/>
      <c r="H75" s="80"/>
      <c r="I75" s="182"/>
      <c r="J75" s="1361">
        <v>-12.332144298633164</v>
      </c>
      <c r="K75" s="512"/>
      <c r="L75" s="199"/>
      <c r="M75" s="558"/>
      <c r="N75" s="558"/>
      <c r="O75" s="558"/>
      <c r="P75" s="558"/>
      <c r="Q75" s="605"/>
      <c r="R75" s="517"/>
      <c r="S75" s="455"/>
    </row>
    <row r="76" spans="1:23" ht="9.75" customHeight="1" x14ac:dyDescent="0.2">
      <c r="A76" s="403"/>
      <c r="B76" s="515"/>
      <c r="C76" s="429"/>
      <c r="D76" s="600" t="s">
        <v>576</v>
      </c>
      <c r="E76" s="597"/>
      <c r="F76" s="182"/>
      <c r="G76" s="182"/>
      <c r="H76" s="80"/>
      <c r="I76" s="182"/>
      <c r="J76" s="1361">
        <v>-11.720130753710677</v>
      </c>
      <c r="K76" s="512"/>
      <c r="L76" s="199"/>
      <c r="M76" s="558"/>
      <c r="N76" s="558"/>
      <c r="O76" s="558"/>
      <c r="P76" s="558"/>
      <c r="Q76" s="605"/>
      <c r="R76" s="517"/>
      <c r="S76" s="455"/>
    </row>
    <row r="77" spans="1:23" ht="9.75" customHeight="1" x14ac:dyDescent="0.2">
      <c r="A77" s="403"/>
      <c r="B77" s="515"/>
      <c r="C77" s="429"/>
      <c r="D77" s="600" t="s">
        <v>577</v>
      </c>
      <c r="E77" s="597"/>
      <c r="F77" s="181"/>
      <c r="G77" s="181"/>
      <c r="H77" s="80"/>
      <c r="I77" s="182"/>
      <c r="J77" s="1361">
        <v>-11.199655660087316</v>
      </c>
      <c r="K77" s="512"/>
      <c r="L77" s="199"/>
      <c r="M77" s="558"/>
      <c r="N77" s="558"/>
      <c r="O77" s="558"/>
      <c r="P77" s="558"/>
      <c r="Q77" s="512"/>
      <c r="R77" s="517"/>
      <c r="S77" s="455"/>
    </row>
    <row r="78" spans="1:23"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23"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23" s="132" customFormat="1" ht="13.5" customHeight="1" x14ac:dyDescent="0.2">
      <c r="A80" s="131"/>
      <c r="B80" s="242">
        <v>16</v>
      </c>
      <c r="C80" s="1598">
        <v>43132</v>
      </c>
      <c r="D80" s="1598"/>
      <c r="E80" s="1598"/>
      <c r="F80" s="133"/>
      <c r="G80" s="133"/>
      <c r="H80" s="133"/>
      <c r="I80" s="133"/>
      <c r="J80" s="133"/>
      <c r="K80" s="133"/>
      <c r="L80" s="133"/>
      <c r="M80" s="133"/>
      <c r="N80" s="133"/>
      <c r="P80" s="131"/>
      <c r="R80" s="137"/>
      <c r="U80" s="974"/>
    </row>
  </sheetData>
  <mergeCells count="45">
    <mergeCell ref="C32:D32"/>
    <mergeCell ref="C30:D30"/>
    <mergeCell ref="E61:P61"/>
    <mergeCell ref="C24:D24"/>
    <mergeCell ref="C25:D25"/>
    <mergeCell ref="C26:D26"/>
    <mergeCell ref="C27:D27"/>
    <mergeCell ref="C28:D28"/>
    <mergeCell ref="I57:Q57"/>
    <mergeCell ref="C36:D36"/>
    <mergeCell ref="C37:D37"/>
    <mergeCell ref="C44:D45"/>
    <mergeCell ref="C34:D34"/>
    <mergeCell ref="C35:D35"/>
    <mergeCell ref="C33:D33"/>
    <mergeCell ref="C31:D31"/>
    <mergeCell ref="C1:F1"/>
    <mergeCell ref="C4:Q4"/>
    <mergeCell ref="C6:Q6"/>
    <mergeCell ref="C7:D8"/>
    <mergeCell ref="G7:I7"/>
    <mergeCell ref="J7:L7"/>
    <mergeCell ref="M7:O7"/>
    <mergeCell ref="P7:Q7"/>
    <mergeCell ref="J1:P1"/>
    <mergeCell ref="C21:D21"/>
    <mergeCell ref="C22:D22"/>
    <mergeCell ref="E8:P8"/>
    <mergeCell ref="C23:D23"/>
    <mergeCell ref="C29:D29"/>
    <mergeCell ref="C10:D10"/>
    <mergeCell ref="C20:D20"/>
    <mergeCell ref="C80:E80"/>
    <mergeCell ref="C38:D38"/>
    <mergeCell ref="C39:D39"/>
    <mergeCell ref="C40:D40"/>
    <mergeCell ref="C41:D41"/>
    <mergeCell ref="C42:Q42"/>
    <mergeCell ref="C60:D61"/>
    <mergeCell ref="C63:D63"/>
    <mergeCell ref="C59:Q59"/>
    <mergeCell ref="C53:D53"/>
    <mergeCell ref="C43:Q43"/>
    <mergeCell ref="C47:D47"/>
    <mergeCell ref="C46:D46"/>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7"/>
  </sheetPr>
  <dimension ref="A1:V79"/>
  <sheetViews>
    <sheetView workbookViewId="0"/>
  </sheetViews>
  <sheetFormatPr defaultRowHeight="12.75" x14ac:dyDescent="0.2"/>
  <cols>
    <col min="1" max="1" width="1" style="132" customWidth="1"/>
    <col min="2" max="2" width="2.5703125" style="449" customWidth="1"/>
    <col min="3" max="3" width="0.85546875" style="132" customWidth="1"/>
    <col min="4" max="4" width="14" style="132" customWidth="1"/>
    <col min="5" max="9" width="6.85546875" style="132" customWidth="1"/>
    <col min="10" max="10" width="7" style="132" customWidth="1"/>
    <col min="11" max="11" width="6.85546875" style="132" customWidth="1"/>
    <col min="12" max="12" width="6.7109375" style="132" customWidth="1"/>
    <col min="13" max="16" width="6.85546875" style="132" customWidth="1"/>
    <col min="17" max="17" width="2.5703125" style="955" customWidth="1"/>
    <col min="18" max="18" width="1" style="955" customWidth="1"/>
    <col min="19" max="16384" width="9.140625" style="132"/>
  </cols>
  <sheetData>
    <row r="1" spans="1:22" x14ac:dyDescent="0.2">
      <c r="A1" s="131"/>
      <c r="B1" s="1661" t="s">
        <v>491</v>
      </c>
      <c r="C1" s="1661"/>
      <c r="D1" s="1661"/>
      <c r="E1" s="1661"/>
      <c r="F1" s="1661"/>
      <c r="G1" s="1661"/>
      <c r="H1" s="1661"/>
      <c r="I1" s="450"/>
      <c r="J1" s="450"/>
      <c r="K1" s="450"/>
      <c r="L1" s="450"/>
      <c r="M1" s="450"/>
      <c r="N1" s="450"/>
      <c r="O1" s="450"/>
      <c r="P1" s="450"/>
      <c r="Q1" s="450"/>
      <c r="R1" s="450"/>
    </row>
    <row r="2" spans="1:22" ht="6" customHeight="1" x14ac:dyDescent="0.2">
      <c r="A2" s="131"/>
      <c r="B2" s="1662"/>
      <c r="C2" s="1662"/>
      <c r="D2" s="1662"/>
      <c r="E2" s="1364"/>
      <c r="F2" s="1364"/>
      <c r="G2" s="1364"/>
      <c r="H2" s="1364"/>
      <c r="I2" s="1364"/>
      <c r="J2" s="1364"/>
      <c r="K2" s="1662"/>
      <c r="L2" s="1662"/>
      <c r="M2" s="1662"/>
      <c r="N2" s="1662"/>
      <c r="O2" s="1662"/>
      <c r="P2" s="1364"/>
      <c r="Q2" s="451"/>
      <c r="R2" s="1155"/>
    </row>
    <row r="3" spans="1:22" ht="13.5" thickBot="1" x14ac:dyDescent="0.25">
      <c r="A3" s="131"/>
      <c r="B3" s="399"/>
      <c r="C3" s="133"/>
      <c r="D3" s="133"/>
      <c r="E3" s="133"/>
      <c r="F3" s="133"/>
      <c r="G3" s="133"/>
      <c r="H3" s="133"/>
      <c r="I3" s="133"/>
      <c r="J3" s="133"/>
      <c r="K3" s="133"/>
      <c r="L3" s="133"/>
      <c r="M3" s="133"/>
      <c r="N3" s="133"/>
      <c r="O3" s="133"/>
      <c r="P3" s="564" t="s">
        <v>73</v>
      </c>
      <c r="Q3" s="452"/>
      <c r="R3" s="1155"/>
    </row>
    <row r="4" spans="1:22" ht="13.5" thickBot="1" x14ac:dyDescent="0.25">
      <c r="A4" s="131"/>
      <c r="B4" s="399"/>
      <c r="C4" s="1366" t="s">
        <v>515</v>
      </c>
      <c r="D4" s="1367"/>
      <c r="E4" s="1367"/>
      <c r="F4" s="1367"/>
      <c r="G4" s="1367"/>
      <c r="H4" s="1367"/>
      <c r="I4" s="1367"/>
      <c r="J4" s="1367"/>
      <c r="K4" s="1367"/>
      <c r="L4" s="1367"/>
      <c r="M4" s="1367"/>
      <c r="N4" s="1367"/>
      <c r="O4" s="1367"/>
      <c r="P4" s="1368"/>
      <c r="Q4" s="452"/>
      <c r="R4" s="1155"/>
    </row>
    <row r="5" spans="1:22" s="1161" customFormat="1" ht="2.25" customHeight="1" x14ac:dyDescent="0.2">
      <c r="A5" s="1156"/>
      <c r="B5" s="1157"/>
      <c r="C5" s="1158"/>
      <c r="D5" s="1158"/>
      <c r="E5" s="1158"/>
      <c r="F5" s="1158"/>
      <c r="G5" s="1158"/>
      <c r="H5" s="1158"/>
      <c r="I5" s="1159"/>
      <c r="J5" s="1159"/>
      <c r="K5" s="1159"/>
      <c r="L5" s="1159"/>
      <c r="M5" s="1160"/>
      <c r="N5" s="1160"/>
      <c r="O5" s="1160"/>
      <c r="P5" s="1160"/>
      <c r="Q5" s="452"/>
      <c r="R5" s="1160"/>
      <c r="T5" s="132"/>
      <c r="U5" s="132"/>
      <c r="V5" s="132"/>
    </row>
    <row r="6" spans="1:22" s="1161" customFormat="1" ht="11.25" customHeight="1" x14ac:dyDescent="0.2">
      <c r="A6" s="1156"/>
      <c r="B6" s="1157"/>
      <c r="C6" s="1158"/>
      <c r="D6" s="1158"/>
      <c r="E6" s="1663">
        <v>2012</v>
      </c>
      <c r="F6" s="1663"/>
      <c r="G6" s="1663"/>
      <c r="H6" s="1663">
        <v>2013</v>
      </c>
      <c r="I6" s="1663"/>
      <c r="J6" s="1663"/>
      <c r="K6" s="1663">
        <v>2014</v>
      </c>
      <c r="L6" s="1663"/>
      <c r="M6" s="1663"/>
      <c r="N6" s="1663">
        <v>2015</v>
      </c>
      <c r="O6" s="1663"/>
      <c r="P6" s="1663"/>
      <c r="Q6" s="452"/>
      <c r="R6" s="1160"/>
      <c r="T6" s="132"/>
    </row>
    <row r="7" spans="1:22" s="1161" customFormat="1" ht="11.25" customHeight="1" x14ac:dyDescent="0.2">
      <c r="A7" s="1156"/>
      <c r="B7" s="1157"/>
      <c r="C7" s="1659"/>
      <c r="D7" s="1659"/>
      <c r="E7" s="1369" t="s">
        <v>68</v>
      </c>
      <c r="F7" s="1369" t="s">
        <v>390</v>
      </c>
      <c r="G7" s="1369" t="s">
        <v>391</v>
      </c>
      <c r="H7" s="1369" t="s">
        <v>68</v>
      </c>
      <c r="I7" s="1369" t="s">
        <v>390</v>
      </c>
      <c r="J7" s="1369" t="s">
        <v>391</v>
      </c>
      <c r="K7" s="1369" t="s">
        <v>68</v>
      </c>
      <c r="L7" s="1369" t="s">
        <v>390</v>
      </c>
      <c r="M7" s="1369" t="s">
        <v>391</v>
      </c>
      <c r="N7" s="1369" t="s">
        <v>68</v>
      </c>
      <c r="O7" s="1369" t="s">
        <v>390</v>
      </c>
      <c r="P7" s="1369" t="s">
        <v>391</v>
      </c>
      <c r="Q7" s="452"/>
      <c r="R7" s="1160"/>
    </row>
    <row r="8" spans="1:22" s="1166" customFormat="1" ht="13.5" customHeight="1" x14ac:dyDescent="0.2">
      <c r="A8" s="1163"/>
      <c r="B8" s="1164"/>
      <c r="C8" s="1573" t="s">
        <v>68</v>
      </c>
      <c r="D8" s="1573"/>
      <c r="E8" s="1370">
        <v>193436.00000001141</v>
      </c>
      <c r="F8" s="1370">
        <v>134056.66463371814</v>
      </c>
      <c r="G8" s="1370">
        <v>59379.335366283383</v>
      </c>
      <c r="H8" s="1370">
        <v>195417.99999998178</v>
      </c>
      <c r="I8" s="1370">
        <v>134728.17011654953</v>
      </c>
      <c r="J8" s="1371">
        <v>60689.829883439823</v>
      </c>
      <c r="K8" s="1371">
        <v>203388.00000000937</v>
      </c>
      <c r="L8" s="1371">
        <v>143676.00836932228</v>
      </c>
      <c r="M8" s="1371">
        <v>59711.991630669254</v>
      </c>
      <c r="N8" s="1371">
        <v>208295.70000001372</v>
      </c>
      <c r="O8" s="1371">
        <v>144175.90000001076</v>
      </c>
      <c r="P8" s="1371">
        <v>64119.799999999719</v>
      </c>
      <c r="Q8" s="452"/>
      <c r="R8" s="1165"/>
    </row>
    <row r="9" spans="1:22" s="1166" customFormat="1" ht="10.5" customHeight="1" x14ac:dyDescent="0.2">
      <c r="A9" s="1163"/>
      <c r="B9" s="1164"/>
      <c r="C9" s="1216" t="s">
        <v>62</v>
      </c>
      <c r="D9" s="1216"/>
      <c r="E9" s="1372">
        <v>20509.956876967015</v>
      </c>
      <c r="F9" s="1372">
        <v>14750.166615349406</v>
      </c>
      <c r="G9" s="1372">
        <v>5759.7902616176361</v>
      </c>
      <c r="H9" s="1372">
        <v>21256.024564426552</v>
      </c>
      <c r="I9" s="1372">
        <v>15609.956294871357</v>
      </c>
      <c r="J9" s="1372">
        <v>5646.0682695552523</v>
      </c>
      <c r="K9" s="1372">
        <v>22586.379411543548</v>
      </c>
      <c r="L9" s="1372">
        <v>16837.749599502487</v>
      </c>
      <c r="M9" s="1372">
        <v>5748.6298120412266</v>
      </c>
      <c r="N9" s="1372">
        <v>21669.09999999994</v>
      </c>
      <c r="O9" s="1372">
        <v>15750.300000000105</v>
      </c>
      <c r="P9" s="1372">
        <v>5918.8000000000102</v>
      </c>
      <c r="Q9" s="452"/>
      <c r="R9" s="1165"/>
    </row>
    <row r="10" spans="1:22" s="1166" customFormat="1" ht="10.5" customHeight="1" x14ac:dyDescent="0.2">
      <c r="A10" s="1163"/>
      <c r="B10" s="1164"/>
      <c r="C10" s="1216" t="s">
        <v>55</v>
      </c>
      <c r="D10" s="1216"/>
      <c r="E10" s="1372">
        <v>1154.9328861122801</v>
      </c>
      <c r="F10" s="1372">
        <v>791.92235384648745</v>
      </c>
      <c r="G10" s="1372">
        <v>363.01053226579296</v>
      </c>
      <c r="H10" s="1372">
        <v>1542.4659813992423</v>
      </c>
      <c r="I10" s="1372">
        <v>1032.7339085547603</v>
      </c>
      <c r="J10" s="1372">
        <v>509.73207284447886</v>
      </c>
      <c r="K10" s="1372">
        <v>1866.4536049861829</v>
      </c>
      <c r="L10" s="1372">
        <v>1325.4605556783238</v>
      </c>
      <c r="M10" s="1372">
        <v>540.99304930785854</v>
      </c>
      <c r="N10" s="1372">
        <v>1624.7999999999984</v>
      </c>
      <c r="O10" s="1372">
        <v>1185.6000000000004</v>
      </c>
      <c r="P10" s="1372">
        <v>439.2000000000001</v>
      </c>
      <c r="Q10" s="452"/>
      <c r="R10" s="1165"/>
    </row>
    <row r="11" spans="1:22" s="1162" customFormat="1" ht="10.5" customHeight="1" x14ac:dyDescent="0.2">
      <c r="A11" s="1167"/>
      <c r="B11" s="1157"/>
      <c r="C11" s="1216" t="s">
        <v>64</v>
      </c>
      <c r="D11" s="1216"/>
      <c r="E11" s="1372">
        <v>17701.118585562261</v>
      </c>
      <c r="F11" s="1372">
        <v>13733.598464658942</v>
      </c>
      <c r="G11" s="1372">
        <v>3967.5201209034049</v>
      </c>
      <c r="H11" s="1372">
        <v>17866.18408222554</v>
      </c>
      <c r="I11" s="1372">
        <v>13751.963751524492</v>
      </c>
      <c r="J11" s="1372">
        <v>4114.2203307010232</v>
      </c>
      <c r="K11" s="1372">
        <v>19331.299652377169</v>
      </c>
      <c r="L11" s="1372">
        <v>15162.110569667499</v>
      </c>
      <c r="M11" s="1372">
        <v>4169.1890827097013</v>
      </c>
      <c r="N11" s="1372">
        <v>19362.799999999941</v>
      </c>
      <c r="O11" s="1372">
        <v>14552.400000000096</v>
      </c>
      <c r="P11" s="1372">
        <v>4810.4000000000033</v>
      </c>
      <c r="Q11" s="1175"/>
      <c r="R11" s="1169"/>
    </row>
    <row r="12" spans="1:22" s="1162" customFormat="1" ht="10.5" customHeight="1" x14ac:dyDescent="0.2">
      <c r="A12" s="1167"/>
      <c r="B12" s="1157"/>
      <c r="C12" s="1216" t="s">
        <v>66</v>
      </c>
      <c r="D12" s="1216"/>
      <c r="E12" s="1372">
        <v>1425.8665739199689</v>
      </c>
      <c r="F12" s="1372">
        <v>1097.3122222600048</v>
      </c>
      <c r="G12" s="1372">
        <v>328.55435165996568</v>
      </c>
      <c r="H12" s="1372">
        <v>1520.9614774273998</v>
      </c>
      <c r="I12" s="1372">
        <v>1101.6121383139914</v>
      </c>
      <c r="J12" s="1372">
        <v>419.34933911340829</v>
      </c>
      <c r="K12" s="1372">
        <v>1675.5394402100058</v>
      </c>
      <c r="L12" s="1372">
        <v>1183.5397405939971</v>
      </c>
      <c r="M12" s="1372">
        <v>491.99969961600766</v>
      </c>
      <c r="N12" s="1372">
        <v>1733.4999999999995</v>
      </c>
      <c r="O12" s="1372">
        <v>1159.0999999999999</v>
      </c>
      <c r="P12" s="1372">
        <v>574.4000000000002</v>
      </c>
      <c r="Q12" s="1175"/>
      <c r="R12" s="1169"/>
    </row>
    <row r="13" spans="1:22" s="1162" customFormat="1" ht="10.5" customHeight="1" x14ac:dyDescent="0.2">
      <c r="A13" s="1167"/>
      <c r="B13" s="1157"/>
      <c r="C13" s="1216" t="s">
        <v>75</v>
      </c>
      <c r="D13" s="1216"/>
      <c r="E13" s="1372">
        <v>2384.8729094380101</v>
      </c>
      <c r="F13" s="1372">
        <v>1790.2808563948563</v>
      </c>
      <c r="G13" s="1372">
        <v>594.59205304315196</v>
      </c>
      <c r="H13" s="1372">
        <v>2146.8132998193041</v>
      </c>
      <c r="I13" s="1372">
        <v>1506.3450240512616</v>
      </c>
      <c r="J13" s="1372">
        <v>640.46827576804174</v>
      </c>
      <c r="K13" s="1372">
        <v>2441.0540471984182</v>
      </c>
      <c r="L13" s="1372">
        <v>1700.3142252068258</v>
      </c>
      <c r="M13" s="1372">
        <v>740.73982199159173</v>
      </c>
      <c r="N13" s="1372">
        <v>2432.2999999999984</v>
      </c>
      <c r="O13" s="1372">
        <v>1674.5999999999983</v>
      </c>
      <c r="P13" s="1372">
        <v>757.6999999999997</v>
      </c>
      <c r="Q13" s="1175"/>
      <c r="R13" s="1169"/>
    </row>
    <row r="14" spans="1:22" s="1162" customFormat="1" ht="10.5" customHeight="1" x14ac:dyDescent="0.2">
      <c r="A14" s="1167"/>
      <c r="B14" s="1157"/>
      <c r="C14" s="1216" t="s">
        <v>61</v>
      </c>
      <c r="D14" s="1216"/>
      <c r="E14" s="1372">
        <v>7184.8341993340164</v>
      </c>
      <c r="F14" s="1372">
        <v>4506.133784388292</v>
      </c>
      <c r="G14" s="1372">
        <v>2678.7004149457434</v>
      </c>
      <c r="H14" s="1372">
        <v>7428.4964120763298</v>
      </c>
      <c r="I14" s="1372">
        <v>4461.9646055458734</v>
      </c>
      <c r="J14" s="1372">
        <v>2966.5318065304537</v>
      </c>
      <c r="K14" s="1372">
        <v>7368.780564518589</v>
      </c>
      <c r="L14" s="1372">
        <v>4627.0972352038216</v>
      </c>
      <c r="M14" s="1372">
        <v>2741.6833293147656</v>
      </c>
      <c r="N14" s="1372">
        <v>7362.0000000000209</v>
      </c>
      <c r="O14" s="1372">
        <v>4707.3999999999996</v>
      </c>
      <c r="P14" s="1372">
        <v>2654.6000000000008</v>
      </c>
      <c r="Q14" s="1175"/>
      <c r="R14" s="1169"/>
    </row>
    <row r="15" spans="1:22" s="1162" customFormat="1" ht="10.5" customHeight="1" x14ac:dyDescent="0.2">
      <c r="A15" s="1167"/>
      <c r="B15" s="1157"/>
      <c r="C15" s="1216" t="s">
        <v>56</v>
      </c>
      <c r="D15" s="1216"/>
      <c r="E15" s="1372">
        <v>2246.3463318043046</v>
      </c>
      <c r="F15" s="1372">
        <v>1571.4905422483366</v>
      </c>
      <c r="G15" s="1372">
        <v>674.85578955596736</v>
      </c>
      <c r="H15" s="1372">
        <v>2015.5411065345841</v>
      </c>
      <c r="I15" s="1372">
        <v>1406.7656453972959</v>
      </c>
      <c r="J15" s="1372">
        <v>608.77546113728829</v>
      </c>
      <c r="K15" s="1372">
        <v>2166.1089941924402</v>
      </c>
      <c r="L15" s="1372">
        <v>1513.9263307583285</v>
      </c>
      <c r="M15" s="1372">
        <v>652.18266343410903</v>
      </c>
      <c r="N15" s="1372">
        <v>2416.1999999999971</v>
      </c>
      <c r="O15" s="1372">
        <v>1614.6999999999989</v>
      </c>
      <c r="P15" s="1372">
        <v>801.50000000000011</v>
      </c>
      <c r="Q15" s="1175"/>
      <c r="R15" s="1169"/>
    </row>
    <row r="16" spans="1:22" s="1162" customFormat="1" ht="10.5" customHeight="1" x14ac:dyDescent="0.2">
      <c r="A16" s="1167"/>
      <c r="B16" s="1157"/>
      <c r="C16" s="1216" t="s">
        <v>74</v>
      </c>
      <c r="D16" s="1216"/>
      <c r="E16" s="1372">
        <v>6257.3437662799515</v>
      </c>
      <c r="F16" s="1372">
        <v>3862.1045760895881</v>
      </c>
      <c r="G16" s="1372">
        <v>2395.2391901903698</v>
      </c>
      <c r="H16" s="1372">
        <v>6463.7268523988223</v>
      </c>
      <c r="I16" s="1372">
        <v>3900.1244763686582</v>
      </c>
      <c r="J16" s="1372">
        <v>2563.6023760301428</v>
      </c>
      <c r="K16" s="1372">
        <v>6966.3966827618287</v>
      </c>
      <c r="L16" s="1372">
        <v>4288.7098479169408</v>
      </c>
      <c r="M16" s="1372">
        <v>2677.6868348448857</v>
      </c>
      <c r="N16" s="1372">
        <v>7519.9000000000233</v>
      </c>
      <c r="O16" s="1372">
        <v>4623</v>
      </c>
      <c r="P16" s="1372">
        <v>2896.899999999996</v>
      </c>
      <c r="Q16" s="1175"/>
      <c r="R16" s="1169"/>
    </row>
    <row r="17" spans="1:18" s="1162" customFormat="1" ht="10.5" customHeight="1" x14ac:dyDescent="0.2">
      <c r="A17" s="1167"/>
      <c r="B17" s="1157"/>
      <c r="C17" s="1216" t="s">
        <v>76</v>
      </c>
      <c r="D17" s="1216"/>
      <c r="E17" s="1372">
        <v>1517.4230572466763</v>
      </c>
      <c r="F17" s="1372">
        <v>1112.1503913993913</v>
      </c>
      <c r="G17" s="1372">
        <v>405.27266584728574</v>
      </c>
      <c r="H17" s="1372">
        <v>1617.3788015017519</v>
      </c>
      <c r="I17" s="1372">
        <v>1221.9428435372829</v>
      </c>
      <c r="J17" s="1372">
        <v>395.43595796446965</v>
      </c>
      <c r="K17" s="1372">
        <v>1685.8290689796956</v>
      </c>
      <c r="L17" s="1372">
        <v>1142.882054863825</v>
      </c>
      <c r="M17" s="1372">
        <v>542.94701411586902</v>
      </c>
      <c r="N17" s="1372">
        <v>1861.5999999999976</v>
      </c>
      <c r="O17" s="1372">
        <v>1331.6999999999985</v>
      </c>
      <c r="P17" s="1372">
        <v>529.9</v>
      </c>
      <c r="Q17" s="1175"/>
      <c r="R17" s="1169"/>
    </row>
    <row r="18" spans="1:18" s="1162" customFormat="1" ht="10.5" customHeight="1" x14ac:dyDescent="0.2">
      <c r="A18" s="1167"/>
      <c r="B18" s="1157"/>
      <c r="C18" s="1216" t="s">
        <v>60</v>
      </c>
      <c r="D18" s="1216"/>
      <c r="E18" s="1372">
        <v>12182.209744544292</v>
      </c>
      <c r="F18" s="1372">
        <v>8876.245115777454</v>
      </c>
      <c r="G18" s="1372">
        <v>3305.9646287668943</v>
      </c>
      <c r="H18" s="1372">
        <v>13102.120983017187</v>
      </c>
      <c r="I18" s="1372">
        <v>9380.5629351919943</v>
      </c>
      <c r="J18" s="1372">
        <v>3721.5580478251782</v>
      </c>
      <c r="K18" s="1372">
        <v>13066.034581802192</v>
      </c>
      <c r="L18" s="1372">
        <v>9692.6225241181728</v>
      </c>
      <c r="M18" s="1372">
        <v>3373.4120576840123</v>
      </c>
      <c r="N18" s="1372">
        <v>13079.500000000073</v>
      </c>
      <c r="O18" s="1372">
        <v>9658.200000000048</v>
      </c>
      <c r="P18" s="1372">
        <v>3421.299999999997</v>
      </c>
      <c r="Q18" s="1175"/>
      <c r="R18" s="1169"/>
    </row>
    <row r="19" spans="1:18" s="1162" customFormat="1" ht="10.5" customHeight="1" x14ac:dyDescent="0.2">
      <c r="A19" s="1167"/>
      <c r="B19" s="1157"/>
      <c r="C19" s="1216" t="s">
        <v>59</v>
      </c>
      <c r="D19" s="1216"/>
      <c r="E19" s="1372">
        <v>39183.530745166026</v>
      </c>
      <c r="F19" s="1372">
        <v>22898.713506329805</v>
      </c>
      <c r="G19" s="1372">
        <v>16284.817238835634</v>
      </c>
      <c r="H19" s="1372">
        <v>37984.764501344463</v>
      </c>
      <c r="I19" s="1372">
        <v>22646.141840379525</v>
      </c>
      <c r="J19" s="1372">
        <v>15338.622660964686</v>
      </c>
      <c r="K19" s="1372">
        <v>38437.955517664792</v>
      </c>
      <c r="L19" s="1372">
        <v>23606.026712799383</v>
      </c>
      <c r="M19" s="1372">
        <v>14831.928804865587</v>
      </c>
      <c r="N19" s="1372">
        <v>40087.399999999274</v>
      </c>
      <c r="O19" s="1372">
        <v>24705.299999999566</v>
      </c>
      <c r="P19" s="1372">
        <v>15382.100000000037</v>
      </c>
      <c r="Q19" s="1175"/>
      <c r="R19" s="1169"/>
    </row>
    <row r="20" spans="1:18" s="1162" customFormat="1" ht="10.5" customHeight="1" x14ac:dyDescent="0.2">
      <c r="A20" s="1167"/>
      <c r="B20" s="1157"/>
      <c r="C20" s="1216" t="s">
        <v>57</v>
      </c>
      <c r="D20" s="1216"/>
      <c r="E20" s="1372">
        <v>1249.4328288958973</v>
      </c>
      <c r="F20" s="1372">
        <v>814.82853203503464</v>
      </c>
      <c r="G20" s="1372">
        <v>434.6042968608636</v>
      </c>
      <c r="H20" s="1372">
        <v>1440.3766640193139</v>
      </c>
      <c r="I20" s="1372">
        <v>1011.1342608693387</v>
      </c>
      <c r="J20" s="1372">
        <v>429.24240314997502</v>
      </c>
      <c r="K20" s="1372">
        <v>1531.6383490053549</v>
      </c>
      <c r="L20" s="1372">
        <v>998.2112041858627</v>
      </c>
      <c r="M20" s="1372">
        <v>533.42714481949145</v>
      </c>
      <c r="N20" s="1372">
        <v>1523.1000000000001</v>
      </c>
      <c r="O20" s="1372">
        <v>1082.1000000000004</v>
      </c>
      <c r="P20" s="1372">
        <v>440.99999999999983</v>
      </c>
      <c r="Q20" s="1175"/>
      <c r="R20" s="1169"/>
    </row>
    <row r="21" spans="1:18" s="1162" customFormat="1" ht="10.5" customHeight="1" x14ac:dyDescent="0.2">
      <c r="A21" s="1167"/>
      <c r="B21" s="1157"/>
      <c r="C21" s="1216" t="s">
        <v>63</v>
      </c>
      <c r="D21" s="1216"/>
      <c r="E21" s="1372">
        <v>40516.611094473825</v>
      </c>
      <c r="F21" s="1372">
        <v>28871.898426609463</v>
      </c>
      <c r="G21" s="1372">
        <v>11644.712667863461</v>
      </c>
      <c r="H21" s="1372">
        <v>39544.012289733982</v>
      </c>
      <c r="I21" s="1372">
        <v>27566.553405965184</v>
      </c>
      <c r="J21" s="1372">
        <v>11977.45888376859</v>
      </c>
      <c r="K21" s="1372">
        <v>42391.421162482759</v>
      </c>
      <c r="L21" s="1372">
        <v>30604.301348841676</v>
      </c>
      <c r="M21" s="1372">
        <v>11787.119813640937</v>
      </c>
      <c r="N21" s="1372">
        <v>44230.199999999233</v>
      </c>
      <c r="O21" s="1372">
        <v>30497.49999999944</v>
      </c>
      <c r="P21" s="1372">
        <v>13732.69999999999</v>
      </c>
      <c r="Q21" s="1175"/>
      <c r="R21" s="1169"/>
    </row>
    <row r="22" spans="1:18" s="1162" customFormat="1" ht="10.5" customHeight="1" x14ac:dyDescent="0.2">
      <c r="A22" s="1167"/>
      <c r="B22" s="1157"/>
      <c r="C22" s="1216" t="s">
        <v>79</v>
      </c>
      <c r="D22" s="1216"/>
      <c r="E22" s="1372">
        <v>7678.4137596011469</v>
      </c>
      <c r="F22" s="1372">
        <v>5283.016244720232</v>
      </c>
      <c r="G22" s="1372">
        <v>2395.3975148809445</v>
      </c>
      <c r="H22" s="1372">
        <v>7565.7939871953613</v>
      </c>
      <c r="I22" s="1372">
        <v>5261.8811293481194</v>
      </c>
      <c r="J22" s="1372">
        <v>2303.9128578472241</v>
      </c>
      <c r="K22" s="1372">
        <v>7710.7684208772689</v>
      </c>
      <c r="L22" s="1372">
        <v>5351.3879506244239</v>
      </c>
      <c r="M22" s="1372">
        <v>2359.3804702528446</v>
      </c>
      <c r="N22" s="1372">
        <v>8181.9000000000351</v>
      </c>
      <c r="O22" s="1372">
        <v>5771.0000000000155</v>
      </c>
      <c r="P22" s="1372">
        <v>2410.9</v>
      </c>
      <c r="Q22" s="1175"/>
      <c r="R22" s="1169"/>
    </row>
    <row r="23" spans="1:18" s="1162" customFormat="1" ht="10.5" customHeight="1" x14ac:dyDescent="0.2">
      <c r="A23" s="1167"/>
      <c r="B23" s="1157"/>
      <c r="C23" s="1216" t="s">
        <v>58</v>
      </c>
      <c r="D23" s="1216"/>
      <c r="E23" s="1372">
        <v>11006.211329799453</v>
      </c>
      <c r="F23" s="1372">
        <v>7487.8626834114493</v>
      </c>
      <c r="G23" s="1372">
        <v>3518.3486463880513</v>
      </c>
      <c r="H23" s="1372">
        <v>11371.017336960353</v>
      </c>
      <c r="I23" s="1372">
        <v>7674.7058096646497</v>
      </c>
      <c r="J23" s="1372">
        <v>3696.3115272956748</v>
      </c>
      <c r="K23" s="1372">
        <v>10951.199047746046</v>
      </c>
      <c r="L23" s="1372">
        <v>7639.2468406984372</v>
      </c>
      <c r="M23" s="1372">
        <v>3311.952207047611</v>
      </c>
      <c r="N23" s="1372">
        <v>10813.000000000029</v>
      </c>
      <c r="O23" s="1372">
        <v>7274.6000000000349</v>
      </c>
      <c r="P23" s="1372">
        <v>3538.4000000000005</v>
      </c>
      <c r="Q23" s="1175"/>
      <c r="R23" s="1169"/>
    </row>
    <row r="24" spans="1:18" s="1162" customFormat="1" ht="10.5" customHeight="1" x14ac:dyDescent="0.2">
      <c r="A24" s="1167"/>
      <c r="B24" s="1157"/>
      <c r="C24" s="1216" t="s">
        <v>65</v>
      </c>
      <c r="D24" s="1216"/>
      <c r="E24" s="1372">
        <v>4155.4684688742464</v>
      </c>
      <c r="F24" s="1372">
        <v>3053.4322740389425</v>
      </c>
      <c r="G24" s="1372">
        <v>1102.0361948353057</v>
      </c>
      <c r="H24" s="1372">
        <v>4200.8914310478476</v>
      </c>
      <c r="I24" s="1372">
        <v>2946.8786168333818</v>
      </c>
      <c r="J24" s="1372">
        <v>1254.0128142144606</v>
      </c>
      <c r="K24" s="1372">
        <v>4147.5246371072853</v>
      </c>
      <c r="L24" s="1372">
        <v>2851.3572627466283</v>
      </c>
      <c r="M24" s="1372">
        <v>1296.1673743606541</v>
      </c>
      <c r="N24" s="1372">
        <v>4777.9000000000078</v>
      </c>
      <c r="O24" s="1372">
        <v>3637.2999999999988</v>
      </c>
      <c r="P24" s="1372">
        <v>1140.5999999999997</v>
      </c>
      <c r="Q24" s="1175"/>
      <c r="R24" s="1169"/>
    </row>
    <row r="25" spans="1:18" s="1162" customFormat="1" ht="10.5" customHeight="1" x14ac:dyDescent="0.2">
      <c r="A25" s="1167"/>
      <c r="B25" s="1157"/>
      <c r="C25" s="1216" t="s">
        <v>67</v>
      </c>
      <c r="D25" s="1216"/>
      <c r="E25" s="1372">
        <v>2386.3574419082793</v>
      </c>
      <c r="F25" s="1372">
        <v>1778.0154048403333</v>
      </c>
      <c r="G25" s="1372">
        <v>608.3420370679446</v>
      </c>
      <c r="H25" s="1372">
        <v>2415.7836880646892</v>
      </c>
      <c r="I25" s="1372">
        <v>1777.6623319789644</v>
      </c>
      <c r="J25" s="1372">
        <v>638.12135608572146</v>
      </c>
      <c r="K25" s="1372">
        <v>2549.0210436736475</v>
      </c>
      <c r="L25" s="1372">
        <v>1955.7917866324858</v>
      </c>
      <c r="M25" s="1372">
        <v>593.2292570411596</v>
      </c>
      <c r="N25" s="1372">
        <v>2801.899999999996</v>
      </c>
      <c r="O25" s="1372">
        <v>1865.2999999999979</v>
      </c>
      <c r="P25" s="1372">
        <v>936.60000000000025</v>
      </c>
      <c r="Q25" s="1175"/>
      <c r="R25" s="1169"/>
    </row>
    <row r="26" spans="1:18" s="1162" customFormat="1" ht="10.5" customHeight="1" x14ac:dyDescent="0.2">
      <c r="A26" s="1167"/>
      <c r="B26" s="1157"/>
      <c r="C26" s="1216" t="s">
        <v>77</v>
      </c>
      <c r="D26" s="1216"/>
      <c r="E26" s="1372">
        <v>5584.0694000730455</v>
      </c>
      <c r="F26" s="1372">
        <v>4128.4926393210399</v>
      </c>
      <c r="G26" s="1372">
        <v>1455.5767607520168</v>
      </c>
      <c r="H26" s="1372">
        <v>6087.646540808495</v>
      </c>
      <c r="I26" s="1372">
        <v>4272.241098165945</v>
      </c>
      <c r="J26" s="1372">
        <v>1815.4054426425455</v>
      </c>
      <c r="K26" s="1372">
        <v>6342.5957728726708</v>
      </c>
      <c r="L26" s="1372">
        <v>4800.2725792912352</v>
      </c>
      <c r="M26" s="1372">
        <v>1542.3231935814376</v>
      </c>
      <c r="N26" s="1372">
        <v>6342.6000000000113</v>
      </c>
      <c r="O26" s="1372">
        <v>4634.800000000002</v>
      </c>
      <c r="P26" s="1372">
        <v>1707.8000000000004</v>
      </c>
      <c r="Q26" s="1175"/>
      <c r="R26" s="1169"/>
    </row>
    <row r="27" spans="1:18" s="1162" customFormat="1" ht="10.5" customHeight="1" x14ac:dyDescent="0.2">
      <c r="A27" s="1167"/>
      <c r="B27" s="1157"/>
      <c r="C27" s="1216" t="s">
        <v>502</v>
      </c>
      <c r="D27" s="1216"/>
      <c r="E27" s="1372">
        <v>2315</v>
      </c>
      <c r="F27" s="1372">
        <v>1737</v>
      </c>
      <c r="G27" s="1372">
        <v>578</v>
      </c>
      <c r="H27" s="1372">
        <v>2410</v>
      </c>
      <c r="I27" s="1372">
        <v>1742</v>
      </c>
      <c r="J27" s="1372">
        <v>668</v>
      </c>
      <c r="K27" s="1372">
        <v>2198</v>
      </c>
      <c r="L27" s="1372">
        <v>1627</v>
      </c>
      <c r="M27" s="1372">
        <v>571</v>
      </c>
      <c r="N27" s="1372">
        <v>2378</v>
      </c>
      <c r="O27" s="1372">
        <v>1781</v>
      </c>
      <c r="P27" s="1372">
        <v>597</v>
      </c>
      <c r="Q27" s="1175"/>
      <c r="R27" s="1169"/>
    </row>
    <row r="28" spans="1:18" s="1162" customFormat="1" ht="10.5" customHeight="1" x14ac:dyDescent="0.2">
      <c r="A28" s="1167"/>
      <c r="B28" s="1157"/>
      <c r="C28" s="1216" t="s">
        <v>503</v>
      </c>
      <c r="D28" s="1216"/>
      <c r="E28" s="1372">
        <v>3303</v>
      </c>
      <c r="F28" s="1372">
        <v>2482</v>
      </c>
      <c r="G28" s="1372">
        <v>821</v>
      </c>
      <c r="H28" s="1372">
        <v>3219</v>
      </c>
      <c r="I28" s="1372">
        <v>2283</v>
      </c>
      <c r="J28" s="1372">
        <v>936</v>
      </c>
      <c r="K28" s="1372">
        <v>3543</v>
      </c>
      <c r="L28" s="1372">
        <v>2522</v>
      </c>
      <c r="M28" s="1372">
        <v>1021</v>
      </c>
      <c r="N28" s="1372">
        <v>3486</v>
      </c>
      <c r="O28" s="1372">
        <v>2324</v>
      </c>
      <c r="P28" s="1372">
        <v>1162</v>
      </c>
      <c r="Q28" s="1175"/>
      <c r="R28" s="1169"/>
    </row>
    <row r="29" spans="1:18" s="1162" customFormat="1" ht="10.5" customHeight="1" x14ac:dyDescent="0.2">
      <c r="A29" s="1167"/>
      <c r="B29" s="1157"/>
      <c r="C29" s="1216" t="s">
        <v>504</v>
      </c>
      <c r="D29" s="1216"/>
      <c r="E29" s="1372">
        <v>3493</v>
      </c>
      <c r="F29" s="1372">
        <v>3430</v>
      </c>
      <c r="G29" s="1372">
        <v>63</v>
      </c>
      <c r="H29" s="1372">
        <v>4219</v>
      </c>
      <c r="I29" s="1372">
        <v>4172</v>
      </c>
      <c r="J29" s="1372">
        <v>47</v>
      </c>
      <c r="K29" s="1372">
        <v>4056</v>
      </c>
      <c r="L29" s="1372">
        <v>3980</v>
      </c>
      <c r="M29" s="1372">
        <v>76</v>
      </c>
      <c r="N29" s="1372">
        <v>4033</v>
      </c>
      <c r="O29" s="1372">
        <v>3970</v>
      </c>
      <c r="P29" s="1372">
        <v>63</v>
      </c>
      <c r="Q29" s="1175"/>
      <c r="R29" s="1169"/>
    </row>
    <row r="30" spans="1:18" s="1174" customFormat="1" ht="3" customHeight="1" thickBot="1" x14ac:dyDescent="0.25">
      <c r="A30" s="1170"/>
      <c r="B30" s="1170"/>
      <c r="C30" s="1171"/>
      <c r="D30" s="1172"/>
      <c r="E30" s="1172"/>
      <c r="F30" s="1172"/>
      <c r="G30" s="1172"/>
      <c r="H30" s="1218"/>
      <c r="I30" s="1218"/>
      <c r="J30" s="1218"/>
      <c r="K30" s="1218"/>
      <c r="L30" s="1218"/>
      <c r="M30" s="1218"/>
      <c r="N30" s="1373"/>
      <c r="O30" s="1373"/>
      <c r="P30" s="1373"/>
      <c r="Q30" s="452"/>
      <c r="R30" s="1173"/>
    </row>
    <row r="31" spans="1:18" s="137" customFormat="1" ht="13.5" thickBot="1" x14ac:dyDescent="0.25">
      <c r="A31" s="135"/>
      <c r="B31" s="136"/>
      <c r="C31" s="1366" t="s">
        <v>516</v>
      </c>
      <c r="D31" s="1367"/>
      <c r="E31" s="1367"/>
      <c r="F31" s="1367"/>
      <c r="G31" s="1367"/>
      <c r="H31" s="1367"/>
      <c r="I31" s="1367"/>
      <c r="J31" s="1367"/>
      <c r="K31" s="1367"/>
      <c r="L31" s="1367"/>
      <c r="M31" s="1367"/>
      <c r="N31" s="1367"/>
      <c r="O31" s="1367"/>
      <c r="P31" s="1368"/>
      <c r="Q31" s="452"/>
      <c r="R31" s="1155"/>
    </row>
    <row r="32" spans="1:18" s="1166" customFormat="1" ht="13.5" customHeight="1" x14ac:dyDescent="0.2">
      <c r="A32" s="1163"/>
      <c r="B32" s="1164"/>
      <c r="C32" s="1660" t="s">
        <v>68</v>
      </c>
      <c r="D32" s="1660"/>
      <c r="E32" s="1374">
        <v>175</v>
      </c>
      <c r="F32" s="1374">
        <v>168</v>
      </c>
      <c r="G32" s="1374">
        <v>7</v>
      </c>
      <c r="H32" s="1374">
        <v>160</v>
      </c>
      <c r="I32" s="1374">
        <v>154</v>
      </c>
      <c r="J32" s="1375">
        <v>6</v>
      </c>
      <c r="K32" s="1375">
        <v>160</v>
      </c>
      <c r="L32" s="1375">
        <v>153</v>
      </c>
      <c r="M32" s="1375">
        <v>7</v>
      </c>
      <c r="N32" s="1376">
        <v>161</v>
      </c>
      <c r="O32" s="1376">
        <v>159</v>
      </c>
      <c r="P32" s="1376">
        <v>2</v>
      </c>
      <c r="Q32" s="452"/>
      <c r="R32" s="1165"/>
    </row>
    <row r="33" spans="1:18" s="1166" customFormat="1" ht="9.75" customHeight="1" x14ac:dyDescent="0.2">
      <c r="A33" s="1163"/>
      <c r="B33" s="1164"/>
      <c r="C33" s="1216" t="s">
        <v>62</v>
      </c>
      <c r="D33" s="1216"/>
      <c r="E33" s="1377">
        <v>12</v>
      </c>
      <c r="F33" s="1377">
        <v>12</v>
      </c>
      <c r="G33" s="1377">
        <v>0</v>
      </c>
      <c r="H33" s="1377">
        <v>12</v>
      </c>
      <c r="I33" s="1377">
        <v>11</v>
      </c>
      <c r="J33" s="1377">
        <v>1</v>
      </c>
      <c r="K33" s="1377">
        <v>7</v>
      </c>
      <c r="L33" s="1377">
        <v>6</v>
      </c>
      <c r="M33" s="1377">
        <v>1</v>
      </c>
      <c r="N33" s="1378">
        <v>13</v>
      </c>
      <c r="O33" s="1378">
        <v>13</v>
      </c>
      <c r="P33" s="1378">
        <v>0</v>
      </c>
      <c r="Q33" s="452"/>
      <c r="R33" s="1165"/>
    </row>
    <row r="34" spans="1:18" s="1166" customFormat="1" ht="10.5" customHeight="1" x14ac:dyDescent="0.2">
      <c r="A34" s="1163"/>
      <c r="B34" s="1164"/>
      <c r="C34" s="1216" t="s">
        <v>55</v>
      </c>
      <c r="D34" s="1216"/>
      <c r="E34" s="1377">
        <v>3</v>
      </c>
      <c r="F34" s="1377">
        <v>3</v>
      </c>
      <c r="G34" s="1377">
        <v>0</v>
      </c>
      <c r="H34" s="1377">
        <v>2</v>
      </c>
      <c r="I34" s="1377">
        <v>2</v>
      </c>
      <c r="J34" s="1377">
        <v>0</v>
      </c>
      <c r="K34" s="1377">
        <v>6</v>
      </c>
      <c r="L34" s="1377">
        <v>6</v>
      </c>
      <c r="M34" s="1377">
        <v>0</v>
      </c>
      <c r="N34" s="1378">
        <v>5</v>
      </c>
      <c r="O34" s="1378">
        <v>5</v>
      </c>
      <c r="P34" s="1378">
        <v>0</v>
      </c>
      <c r="Q34" s="452"/>
      <c r="R34" s="1165"/>
    </row>
    <row r="35" spans="1:18" s="1162" customFormat="1" ht="10.5" customHeight="1" x14ac:dyDescent="0.2">
      <c r="A35" s="1167"/>
      <c r="B35" s="1157"/>
      <c r="C35" s="1216" t="s">
        <v>64</v>
      </c>
      <c r="D35" s="1216"/>
      <c r="E35" s="1377">
        <v>6</v>
      </c>
      <c r="F35" s="1377">
        <v>6</v>
      </c>
      <c r="G35" s="1377">
        <v>0</v>
      </c>
      <c r="H35" s="1377">
        <v>9</v>
      </c>
      <c r="I35" s="1377">
        <v>9</v>
      </c>
      <c r="J35" s="1377">
        <v>0</v>
      </c>
      <c r="K35" s="1377">
        <v>8</v>
      </c>
      <c r="L35" s="1377">
        <v>8</v>
      </c>
      <c r="M35" s="1377">
        <v>0</v>
      </c>
      <c r="N35" s="1378">
        <v>10</v>
      </c>
      <c r="O35" s="1378">
        <v>9</v>
      </c>
      <c r="P35" s="1378">
        <v>1</v>
      </c>
      <c r="Q35" s="1175"/>
      <c r="R35" s="1169"/>
    </row>
    <row r="36" spans="1:18" s="1162" customFormat="1" ht="10.5" customHeight="1" x14ac:dyDescent="0.2">
      <c r="A36" s="1167"/>
      <c r="B36" s="1157"/>
      <c r="C36" s="1216" t="s">
        <v>66</v>
      </c>
      <c r="D36" s="1216"/>
      <c r="E36" s="1377">
        <v>3</v>
      </c>
      <c r="F36" s="1377">
        <v>2</v>
      </c>
      <c r="G36" s="1377">
        <v>1</v>
      </c>
      <c r="H36" s="1377">
        <v>6</v>
      </c>
      <c r="I36" s="1377">
        <v>5</v>
      </c>
      <c r="J36" s="1377">
        <v>1</v>
      </c>
      <c r="K36" s="1377">
        <v>1</v>
      </c>
      <c r="L36" s="1377">
        <v>1</v>
      </c>
      <c r="M36" s="1377">
        <v>0</v>
      </c>
      <c r="N36" s="1378">
        <v>5</v>
      </c>
      <c r="O36" s="1378">
        <v>5</v>
      </c>
      <c r="P36" s="1378">
        <v>0</v>
      </c>
      <c r="Q36" s="1175"/>
      <c r="R36" s="1169"/>
    </row>
    <row r="37" spans="1:18" s="1162" customFormat="1" ht="10.5" customHeight="1" x14ac:dyDescent="0.2">
      <c r="A37" s="1167"/>
      <c r="B37" s="1157"/>
      <c r="C37" s="1216" t="s">
        <v>75</v>
      </c>
      <c r="D37" s="1216"/>
      <c r="E37" s="1377">
        <v>6</v>
      </c>
      <c r="F37" s="1377">
        <v>6</v>
      </c>
      <c r="G37" s="1377">
        <v>0</v>
      </c>
      <c r="H37" s="1377">
        <v>2</v>
      </c>
      <c r="I37" s="1377">
        <v>2</v>
      </c>
      <c r="J37" s="1377">
        <v>0</v>
      </c>
      <c r="K37" s="1377">
        <v>1</v>
      </c>
      <c r="L37" s="1377">
        <v>1</v>
      </c>
      <c r="M37" s="1377">
        <v>0</v>
      </c>
      <c r="N37" s="1378">
        <v>3</v>
      </c>
      <c r="O37" s="1378">
        <v>3</v>
      </c>
      <c r="P37" s="1378">
        <v>0</v>
      </c>
      <c r="Q37" s="1175"/>
      <c r="R37" s="1169"/>
    </row>
    <row r="38" spans="1:18" s="1162" customFormat="1" ht="10.5" customHeight="1" x14ac:dyDescent="0.2">
      <c r="A38" s="1167"/>
      <c r="B38" s="1157"/>
      <c r="C38" s="1216" t="s">
        <v>61</v>
      </c>
      <c r="D38" s="1216"/>
      <c r="E38" s="1377">
        <v>6</v>
      </c>
      <c r="F38" s="1377">
        <v>5</v>
      </c>
      <c r="G38" s="1377">
        <v>1</v>
      </c>
      <c r="H38" s="1377">
        <v>10</v>
      </c>
      <c r="I38" s="1377">
        <v>10</v>
      </c>
      <c r="J38" s="1377">
        <v>0</v>
      </c>
      <c r="K38" s="1377">
        <v>4</v>
      </c>
      <c r="L38" s="1377">
        <v>4</v>
      </c>
      <c r="M38" s="1377">
        <v>0</v>
      </c>
      <c r="N38" s="1378">
        <v>14</v>
      </c>
      <c r="O38" s="1378">
        <v>14</v>
      </c>
      <c r="P38" s="1378">
        <v>0</v>
      </c>
      <c r="Q38" s="1175"/>
      <c r="R38" s="1169"/>
    </row>
    <row r="39" spans="1:18" s="1162" customFormat="1" ht="10.5" customHeight="1" x14ac:dyDescent="0.2">
      <c r="A39" s="1167"/>
      <c r="B39" s="1157"/>
      <c r="C39" s="1216" t="s">
        <v>56</v>
      </c>
      <c r="D39" s="1216"/>
      <c r="E39" s="1377">
        <v>2</v>
      </c>
      <c r="F39" s="1377">
        <v>2</v>
      </c>
      <c r="G39" s="1377">
        <v>0</v>
      </c>
      <c r="H39" s="1377">
        <v>2</v>
      </c>
      <c r="I39" s="1377">
        <v>2</v>
      </c>
      <c r="J39" s="1377">
        <v>0</v>
      </c>
      <c r="K39" s="1377">
        <v>5</v>
      </c>
      <c r="L39" s="1377">
        <v>3</v>
      </c>
      <c r="M39" s="1377">
        <v>2</v>
      </c>
      <c r="N39" s="1378">
        <v>1</v>
      </c>
      <c r="O39" s="1378">
        <v>1</v>
      </c>
      <c r="P39" s="1378">
        <v>0</v>
      </c>
      <c r="Q39" s="1175"/>
      <c r="R39" s="1169"/>
    </row>
    <row r="40" spans="1:18" s="1162" customFormat="1" ht="10.5" customHeight="1" x14ac:dyDescent="0.2">
      <c r="A40" s="1167"/>
      <c r="B40" s="1157"/>
      <c r="C40" s="1216" t="s">
        <v>74</v>
      </c>
      <c r="D40" s="1216"/>
      <c r="E40" s="1377">
        <v>8</v>
      </c>
      <c r="F40" s="1377">
        <v>8</v>
      </c>
      <c r="G40" s="1377">
        <v>0</v>
      </c>
      <c r="H40" s="1377">
        <v>5</v>
      </c>
      <c r="I40" s="1377">
        <v>5</v>
      </c>
      <c r="J40" s="1377">
        <v>0</v>
      </c>
      <c r="K40" s="1377">
        <v>7</v>
      </c>
      <c r="L40" s="1377">
        <v>6</v>
      </c>
      <c r="M40" s="1377">
        <v>1</v>
      </c>
      <c r="N40" s="1378">
        <v>7</v>
      </c>
      <c r="O40" s="1378">
        <v>7</v>
      </c>
      <c r="P40" s="1378">
        <v>0</v>
      </c>
      <c r="Q40" s="1175"/>
      <c r="R40" s="1169"/>
    </row>
    <row r="41" spans="1:18" s="1162" customFormat="1" ht="10.5" customHeight="1" x14ac:dyDescent="0.2">
      <c r="A41" s="1167"/>
      <c r="B41" s="1157"/>
      <c r="C41" s="1216" t="s">
        <v>76</v>
      </c>
      <c r="D41" s="1216"/>
      <c r="E41" s="1377">
        <v>2</v>
      </c>
      <c r="F41" s="1377">
        <v>2</v>
      </c>
      <c r="G41" s="1377">
        <v>0</v>
      </c>
      <c r="H41" s="1377">
        <v>5</v>
      </c>
      <c r="I41" s="1377">
        <v>5</v>
      </c>
      <c r="J41" s="1377">
        <v>0</v>
      </c>
      <c r="K41" s="1377">
        <v>5</v>
      </c>
      <c r="L41" s="1377">
        <v>5</v>
      </c>
      <c r="M41" s="1377">
        <v>0</v>
      </c>
      <c r="N41" s="1378">
        <v>3</v>
      </c>
      <c r="O41" s="1378">
        <v>3</v>
      </c>
      <c r="P41" s="1378">
        <v>0</v>
      </c>
      <c r="Q41" s="1175"/>
      <c r="R41" s="1169"/>
    </row>
    <row r="42" spans="1:18" s="1162" customFormat="1" ht="10.5" customHeight="1" x14ac:dyDescent="0.2">
      <c r="A42" s="1167"/>
      <c r="B42" s="1157"/>
      <c r="C42" s="1216" t="s">
        <v>60</v>
      </c>
      <c r="D42" s="1216"/>
      <c r="E42" s="1377">
        <v>8</v>
      </c>
      <c r="F42" s="1377">
        <v>7</v>
      </c>
      <c r="G42" s="1377">
        <v>1</v>
      </c>
      <c r="H42" s="1377">
        <v>11</v>
      </c>
      <c r="I42" s="1377">
        <v>10</v>
      </c>
      <c r="J42" s="1377">
        <v>1</v>
      </c>
      <c r="K42" s="1377">
        <v>9</v>
      </c>
      <c r="L42" s="1377">
        <v>9</v>
      </c>
      <c r="M42" s="1377">
        <v>0</v>
      </c>
      <c r="N42" s="1378">
        <v>5</v>
      </c>
      <c r="O42" s="1378">
        <v>5</v>
      </c>
      <c r="P42" s="1378">
        <v>0</v>
      </c>
      <c r="Q42" s="1175"/>
      <c r="R42" s="1169"/>
    </row>
    <row r="43" spans="1:18" s="1162" customFormat="1" ht="10.5" customHeight="1" x14ac:dyDescent="0.2">
      <c r="A43" s="1167"/>
      <c r="B43" s="1157"/>
      <c r="C43" s="1216" t="s">
        <v>59</v>
      </c>
      <c r="D43" s="1216"/>
      <c r="E43" s="1377">
        <v>16</v>
      </c>
      <c r="F43" s="1377">
        <v>16</v>
      </c>
      <c r="G43" s="1377">
        <v>0</v>
      </c>
      <c r="H43" s="1377">
        <v>14</v>
      </c>
      <c r="I43" s="1377">
        <v>12</v>
      </c>
      <c r="J43" s="1377">
        <v>2</v>
      </c>
      <c r="K43" s="1377">
        <v>17</v>
      </c>
      <c r="L43" s="1377">
        <v>16</v>
      </c>
      <c r="M43" s="1377">
        <v>1</v>
      </c>
      <c r="N43" s="1378">
        <v>21</v>
      </c>
      <c r="O43" s="1378">
        <v>21</v>
      </c>
      <c r="P43" s="1378">
        <v>0</v>
      </c>
      <c r="Q43" s="1175"/>
      <c r="R43" s="1169"/>
    </row>
    <row r="44" spans="1:18" s="1162" customFormat="1" ht="10.5" customHeight="1" x14ac:dyDescent="0.2">
      <c r="A44" s="1167"/>
      <c r="B44" s="1157"/>
      <c r="C44" s="1216" t="s">
        <v>57</v>
      </c>
      <c r="D44" s="1216"/>
      <c r="E44" s="1377">
        <v>4</v>
      </c>
      <c r="F44" s="1377">
        <v>3</v>
      </c>
      <c r="G44" s="1377">
        <v>1</v>
      </c>
      <c r="H44" s="1377">
        <v>4</v>
      </c>
      <c r="I44" s="1377">
        <v>4</v>
      </c>
      <c r="J44" s="1377">
        <v>0</v>
      </c>
      <c r="K44" s="1377">
        <v>3</v>
      </c>
      <c r="L44" s="1377">
        <v>3</v>
      </c>
      <c r="M44" s="1377">
        <v>0</v>
      </c>
      <c r="N44" s="1378">
        <v>3</v>
      </c>
      <c r="O44" s="1378">
        <v>3</v>
      </c>
      <c r="P44" s="1378">
        <v>0</v>
      </c>
      <c r="Q44" s="1175"/>
      <c r="R44" s="1169"/>
    </row>
    <row r="45" spans="1:18" s="1162" customFormat="1" ht="10.5" customHeight="1" x14ac:dyDescent="0.2">
      <c r="A45" s="1167"/>
      <c r="B45" s="1157"/>
      <c r="C45" s="1216" t="s">
        <v>63</v>
      </c>
      <c r="D45" s="1216"/>
      <c r="E45" s="1377">
        <v>24</v>
      </c>
      <c r="F45" s="1377">
        <v>23</v>
      </c>
      <c r="G45" s="1377">
        <v>1</v>
      </c>
      <c r="H45" s="1377">
        <v>11</v>
      </c>
      <c r="I45" s="1377">
        <v>11</v>
      </c>
      <c r="J45" s="1377">
        <v>0</v>
      </c>
      <c r="K45" s="1377">
        <v>30</v>
      </c>
      <c r="L45" s="1377">
        <v>30</v>
      </c>
      <c r="M45" s="1377">
        <v>0</v>
      </c>
      <c r="N45" s="1378">
        <v>18</v>
      </c>
      <c r="O45" s="1378">
        <v>17</v>
      </c>
      <c r="P45" s="1378">
        <v>1</v>
      </c>
      <c r="Q45" s="1175"/>
      <c r="R45" s="1169"/>
    </row>
    <row r="46" spans="1:18" s="1162" customFormat="1" ht="10.5" customHeight="1" x14ac:dyDescent="0.2">
      <c r="A46" s="1167"/>
      <c r="B46" s="1157"/>
      <c r="C46" s="1216" t="s">
        <v>79</v>
      </c>
      <c r="D46" s="1216"/>
      <c r="E46" s="1377">
        <v>16</v>
      </c>
      <c r="F46" s="1377">
        <v>15</v>
      </c>
      <c r="G46" s="1377">
        <v>1</v>
      </c>
      <c r="H46" s="1377">
        <v>7</v>
      </c>
      <c r="I46" s="1377">
        <v>7</v>
      </c>
      <c r="J46" s="1377">
        <v>0</v>
      </c>
      <c r="K46" s="1377">
        <v>9</v>
      </c>
      <c r="L46" s="1377">
        <v>8</v>
      </c>
      <c r="M46" s="1377">
        <v>1</v>
      </c>
      <c r="N46" s="1378">
        <v>7</v>
      </c>
      <c r="O46" s="1378">
        <v>7</v>
      </c>
      <c r="P46" s="1378">
        <v>0</v>
      </c>
      <c r="Q46" s="1175"/>
      <c r="R46" s="1169"/>
    </row>
    <row r="47" spans="1:18" s="1162" customFormat="1" ht="10.5" customHeight="1" x14ac:dyDescent="0.2">
      <c r="A47" s="1167"/>
      <c r="B47" s="1157"/>
      <c r="C47" s="1216" t="s">
        <v>58</v>
      </c>
      <c r="D47" s="1216"/>
      <c r="E47" s="1377">
        <v>12</v>
      </c>
      <c r="F47" s="1377">
        <v>12</v>
      </c>
      <c r="G47" s="1377">
        <v>0</v>
      </c>
      <c r="H47" s="1377">
        <v>12</v>
      </c>
      <c r="I47" s="1377">
        <v>11</v>
      </c>
      <c r="J47" s="1377">
        <v>1</v>
      </c>
      <c r="K47" s="1377">
        <v>5</v>
      </c>
      <c r="L47" s="1377">
        <v>5</v>
      </c>
      <c r="M47" s="1377">
        <v>0</v>
      </c>
      <c r="N47" s="1378">
        <v>7</v>
      </c>
      <c r="O47" s="1378">
        <v>7</v>
      </c>
      <c r="P47" s="1378">
        <v>0</v>
      </c>
      <c r="Q47" s="1175"/>
      <c r="R47" s="1169"/>
    </row>
    <row r="48" spans="1:18" s="1162" customFormat="1" ht="10.5" customHeight="1" x14ac:dyDescent="0.2">
      <c r="A48" s="1167"/>
      <c r="B48" s="1157"/>
      <c r="C48" s="1216" t="s">
        <v>65</v>
      </c>
      <c r="D48" s="1216"/>
      <c r="E48" s="1377">
        <v>6</v>
      </c>
      <c r="F48" s="1377">
        <v>5</v>
      </c>
      <c r="G48" s="1377">
        <v>1</v>
      </c>
      <c r="H48" s="1377">
        <v>7</v>
      </c>
      <c r="I48" s="1377">
        <v>7</v>
      </c>
      <c r="J48" s="1377">
        <v>0</v>
      </c>
      <c r="K48" s="1377">
        <v>10</v>
      </c>
      <c r="L48" s="1377">
        <v>10</v>
      </c>
      <c r="M48" s="1377">
        <v>0</v>
      </c>
      <c r="N48" s="1378">
        <v>3</v>
      </c>
      <c r="O48" s="1378">
        <v>3</v>
      </c>
      <c r="P48" s="1378">
        <v>0</v>
      </c>
      <c r="Q48" s="1175"/>
      <c r="R48" s="1169"/>
    </row>
    <row r="49" spans="1:18" s="1162" customFormat="1" ht="10.5" customHeight="1" x14ac:dyDescent="0.2">
      <c r="A49" s="1167"/>
      <c r="B49" s="1157"/>
      <c r="C49" s="1216" t="s">
        <v>67</v>
      </c>
      <c r="D49" s="1216"/>
      <c r="E49" s="1377">
        <v>12</v>
      </c>
      <c r="F49" s="1377">
        <v>12</v>
      </c>
      <c r="G49" s="1377">
        <v>0</v>
      </c>
      <c r="H49" s="1377">
        <v>2</v>
      </c>
      <c r="I49" s="1377">
        <v>2</v>
      </c>
      <c r="J49" s="1377">
        <v>0</v>
      </c>
      <c r="K49" s="1377">
        <v>6</v>
      </c>
      <c r="L49" s="1377">
        <v>6</v>
      </c>
      <c r="M49" s="1377">
        <v>0</v>
      </c>
      <c r="N49" s="1378">
        <v>1</v>
      </c>
      <c r="O49" s="1378">
        <v>1</v>
      </c>
      <c r="P49" s="1378">
        <v>0</v>
      </c>
      <c r="Q49" s="1175"/>
      <c r="R49" s="1169"/>
    </row>
    <row r="50" spans="1:18" s="1162" customFormat="1" ht="10.5" customHeight="1" x14ac:dyDescent="0.2">
      <c r="A50" s="1167"/>
      <c r="B50" s="1157"/>
      <c r="C50" s="1216" t="s">
        <v>77</v>
      </c>
      <c r="D50" s="1216"/>
      <c r="E50" s="1377">
        <v>11</v>
      </c>
      <c r="F50" s="1377">
        <v>11</v>
      </c>
      <c r="G50" s="1377">
        <v>0</v>
      </c>
      <c r="H50" s="1377">
        <v>7</v>
      </c>
      <c r="I50" s="1377">
        <v>7</v>
      </c>
      <c r="J50" s="1377">
        <v>0</v>
      </c>
      <c r="K50" s="1377">
        <v>5</v>
      </c>
      <c r="L50" s="1377">
        <v>4</v>
      </c>
      <c r="M50" s="1377">
        <v>1</v>
      </c>
      <c r="N50" s="1378">
        <v>9</v>
      </c>
      <c r="O50" s="1378">
        <v>9</v>
      </c>
      <c r="P50" s="1378">
        <v>0</v>
      </c>
      <c r="Q50" s="1175"/>
      <c r="R50" s="1169"/>
    </row>
    <row r="51" spans="1:18" s="1162" customFormat="1" ht="10.5" customHeight="1" x14ac:dyDescent="0.2">
      <c r="A51" s="1167"/>
      <c r="B51" s="1157"/>
      <c r="C51" s="1216" t="s">
        <v>502</v>
      </c>
      <c r="D51" s="1216"/>
      <c r="E51" s="1377">
        <v>1</v>
      </c>
      <c r="F51" s="1377">
        <v>1</v>
      </c>
      <c r="G51" s="1377">
        <v>0</v>
      </c>
      <c r="H51" s="1377">
        <v>5</v>
      </c>
      <c r="I51" s="1377">
        <v>5</v>
      </c>
      <c r="J51" s="1377">
        <v>0</v>
      </c>
      <c r="K51" s="1377">
        <v>3</v>
      </c>
      <c r="L51" s="1377">
        <v>3</v>
      </c>
      <c r="M51" s="1377">
        <v>0</v>
      </c>
      <c r="N51" s="1378">
        <v>5</v>
      </c>
      <c r="O51" s="1378">
        <v>5</v>
      </c>
      <c r="P51" s="1378">
        <v>0</v>
      </c>
      <c r="Q51" s="1175"/>
      <c r="R51" s="1169"/>
    </row>
    <row r="52" spans="1:18" s="1162" customFormat="1" ht="10.5" customHeight="1" x14ac:dyDescent="0.2">
      <c r="A52" s="1167"/>
      <c r="B52" s="1157"/>
      <c r="C52" s="1216" t="s">
        <v>503</v>
      </c>
      <c r="D52" s="1216"/>
      <c r="E52" s="1377">
        <v>2</v>
      </c>
      <c r="F52" s="1377">
        <v>2</v>
      </c>
      <c r="G52" s="1377">
        <v>0</v>
      </c>
      <c r="H52" s="1377">
        <v>5</v>
      </c>
      <c r="I52" s="1377">
        <v>5</v>
      </c>
      <c r="J52" s="1377">
        <v>0</v>
      </c>
      <c r="K52" s="1377">
        <v>4</v>
      </c>
      <c r="L52" s="1377">
        <v>4</v>
      </c>
      <c r="M52" s="1377">
        <v>0</v>
      </c>
      <c r="N52" s="1378">
        <v>2</v>
      </c>
      <c r="O52" s="1378">
        <v>2</v>
      </c>
      <c r="P52" s="1378">
        <v>0</v>
      </c>
      <c r="Q52" s="1175"/>
      <c r="R52" s="1169"/>
    </row>
    <row r="53" spans="1:18" s="1162" customFormat="1" ht="10.5" customHeight="1" x14ac:dyDescent="0.2">
      <c r="A53" s="1167"/>
      <c r="B53" s="1157"/>
      <c r="C53" s="1216" t="s">
        <v>504</v>
      </c>
      <c r="D53" s="1216"/>
      <c r="E53" s="1377">
        <v>15</v>
      </c>
      <c r="F53" s="1377">
        <v>15</v>
      </c>
      <c r="G53" s="1377">
        <v>0</v>
      </c>
      <c r="H53" s="1377">
        <v>22</v>
      </c>
      <c r="I53" s="1377">
        <v>22</v>
      </c>
      <c r="J53" s="1377">
        <v>0</v>
      </c>
      <c r="K53" s="1377">
        <v>15</v>
      </c>
      <c r="L53" s="1377">
        <v>15</v>
      </c>
      <c r="M53" s="1377">
        <v>0</v>
      </c>
      <c r="N53" s="1378">
        <v>19</v>
      </c>
      <c r="O53" s="1378">
        <v>19</v>
      </c>
      <c r="P53" s="1378">
        <v>0</v>
      </c>
      <c r="Q53" s="1175"/>
      <c r="R53" s="1169"/>
    </row>
    <row r="54" spans="1:18" s="1162" customFormat="1" ht="3" customHeight="1" thickBot="1" x14ac:dyDescent="0.25">
      <c r="A54" s="1167"/>
      <c r="B54" s="1157"/>
      <c r="C54" s="1216"/>
      <c r="D54" s="1216"/>
      <c r="E54" s="1168"/>
      <c r="F54" s="1168"/>
      <c r="G54" s="1168"/>
      <c r="H54" s="1215"/>
      <c r="I54" s="1217"/>
      <c r="J54" s="1215"/>
      <c r="K54" s="1215"/>
      <c r="L54" s="1215"/>
      <c r="M54" s="1215"/>
      <c r="N54" s="1215"/>
      <c r="O54" s="1217"/>
      <c r="P54" s="1217"/>
      <c r="Q54" s="1175"/>
      <c r="R54" s="1169"/>
    </row>
    <row r="55" spans="1:18" s="137" customFormat="1" ht="13.5" thickBot="1" x14ac:dyDescent="0.25">
      <c r="A55" s="135"/>
      <c r="B55" s="136"/>
      <c r="C55" s="1366" t="s">
        <v>517</v>
      </c>
      <c r="D55" s="1367"/>
      <c r="E55" s="1367"/>
      <c r="F55" s="1367"/>
      <c r="G55" s="1367"/>
      <c r="H55" s="1367"/>
      <c r="I55" s="1367"/>
      <c r="J55" s="1367"/>
      <c r="K55" s="1367"/>
      <c r="L55" s="1367"/>
      <c r="M55" s="1367"/>
      <c r="N55" s="1367"/>
      <c r="O55" s="1367"/>
      <c r="P55" s="1368"/>
      <c r="Q55" s="452"/>
      <c r="R55" s="1155"/>
    </row>
    <row r="56" spans="1:18" s="1166" customFormat="1" ht="13.5" customHeight="1" x14ac:dyDescent="0.2">
      <c r="A56" s="1163"/>
      <c r="B56" s="1164"/>
      <c r="C56" s="1660" t="s">
        <v>68</v>
      </c>
      <c r="D56" s="1660"/>
      <c r="E56" s="1379">
        <v>5161342.6813148363</v>
      </c>
      <c r="F56" s="1379">
        <v>3772650.2747378773</v>
      </c>
      <c r="G56" s="1379">
        <v>1388692.4065767338</v>
      </c>
      <c r="H56" s="1379">
        <v>4986266.0743364329</v>
      </c>
      <c r="I56" s="1379">
        <v>3613992.9618459223</v>
      </c>
      <c r="J56" s="1371">
        <v>1372273.1124906843</v>
      </c>
      <c r="K56" s="1371">
        <v>5324130.7407275336</v>
      </c>
      <c r="L56" s="1371">
        <v>3852169.469400153</v>
      </c>
      <c r="M56" s="1371">
        <v>1471961.2713268525</v>
      </c>
      <c r="N56" s="1380">
        <v>5459744.2000003951</v>
      </c>
      <c r="O56" s="1380">
        <v>3897371.9000002914</v>
      </c>
      <c r="P56" s="1380">
        <v>1562372.2999999928</v>
      </c>
      <c r="Q56" s="452"/>
      <c r="R56" s="1165"/>
    </row>
    <row r="57" spans="1:18" s="1166" customFormat="1" ht="10.5" customHeight="1" x14ac:dyDescent="0.2">
      <c r="A57" s="1163"/>
      <c r="B57" s="1164"/>
      <c r="C57" s="1216" t="s">
        <v>62</v>
      </c>
      <c r="D57" s="1216"/>
      <c r="E57" s="1372">
        <v>451423.79306546977</v>
      </c>
      <c r="F57" s="1372">
        <v>329772.94180300366</v>
      </c>
      <c r="G57" s="1372">
        <v>121650.85126246548</v>
      </c>
      <c r="H57" s="1372">
        <v>458429.52352421766</v>
      </c>
      <c r="I57" s="1372">
        <v>346111.03538275923</v>
      </c>
      <c r="J57" s="1372">
        <v>112318.48814145925</v>
      </c>
      <c r="K57" s="1372">
        <v>501492.23182820727</v>
      </c>
      <c r="L57" s="1372">
        <v>379918.70948547544</v>
      </c>
      <c r="M57" s="1372">
        <v>121573.52234273542</v>
      </c>
      <c r="N57" s="1372">
        <v>457540.69999999797</v>
      </c>
      <c r="O57" s="1372">
        <v>327867.10000000248</v>
      </c>
      <c r="P57" s="1372">
        <v>129673.60000000014</v>
      </c>
      <c r="Q57" s="452"/>
      <c r="R57" s="1165"/>
    </row>
    <row r="58" spans="1:18" s="1166" customFormat="1" ht="10.5" customHeight="1" x14ac:dyDescent="0.2">
      <c r="A58" s="1163"/>
      <c r="B58" s="1164"/>
      <c r="C58" s="1216" t="s">
        <v>55</v>
      </c>
      <c r="D58" s="1216"/>
      <c r="E58" s="1372">
        <v>34609.607077418419</v>
      </c>
      <c r="F58" s="1372">
        <v>26060.683297840835</v>
      </c>
      <c r="G58" s="1372">
        <v>8548.9237795775844</v>
      </c>
      <c r="H58" s="1372">
        <v>42098.591350396498</v>
      </c>
      <c r="I58" s="1372">
        <v>27948.500784243432</v>
      </c>
      <c r="J58" s="1372">
        <v>14150.090566153001</v>
      </c>
      <c r="K58" s="1372">
        <v>51801.477959135314</v>
      </c>
      <c r="L58" s="1372">
        <v>39346.263130726045</v>
      </c>
      <c r="M58" s="1372">
        <v>12455.214828409216</v>
      </c>
      <c r="N58" s="1372">
        <v>59522.199999999953</v>
      </c>
      <c r="O58" s="1372">
        <v>45869.900000000031</v>
      </c>
      <c r="P58" s="1372">
        <v>13652.299999999997</v>
      </c>
      <c r="Q58" s="452"/>
      <c r="R58" s="1165"/>
    </row>
    <row r="59" spans="1:18" s="1162" customFormat="1" ht="10.5" customHeight="1" x14ac:dyDescent="0.2">
      <c r="A59" s="1167"/>
      <c r="B59" s="1157"/>
      <c r="C59" s="1216" t="s">
        <v>64</v>
      </c>
      <c r="D59" s="1216"/>
      <c r="E59" s="1372">
        <v>434468.80365281092</v>
      </c>
      <c r="F59" s="1372">
        <v>350059.66387323674</v>
      </c>
      <c r="G59" s="1372">
        <v>84409.139779575955</v>
      </c>
      <c r="H59" s="1372">
        <v>444989.87014116719</v>
      </c>
      <c r="I59" s="1372">
        <v>345865.64866884617</v>
      </c>
      <c r="J59" s="1372">
        <v>99124.221472320118</v>
      </c>
      <c r="K59" s="1372">
        <v>484037.62735530449</v>
      </c>
      <c r="L59" s="1372">
        <v>384063.13614727498</v>
      </c>
      <c r="M59" s="1372">
        <v>99974.491208030246</v>
      </c>
      <c r="N59" s="1372">
        <v>486219.59999999829</v>
      </c>
      <c r="O59" s="1372">
        <v>378438.60000000196</v>
      </c>
      <c r="P59" s="1372">
        <v>107781.00000000016</v>
      </c>
      <c r="Q59" s="1175"/>
      <c r="R59" s="1169"/>
    </row>
    <row r="60" spans="1:18" s="1162" customFormat="1" ht="10.5" customHeight="1" x14ac:dyDescent="0.2">
      <c r="A60" s="1167"/>
      <c r="B60" s="1157"/>
      <c r="C60" s="1216" t="s">
        <v>66</v>
      </c>
      <c r="D60" s="1216"/>
      <c r="E60" s="1372">
        <v>52289.14042223891</v>
      </c>
      <c r="F60" s="1372">
        <v>42259.89471315909</v>
      </c>
      <c r="G60" s="1372">
        <v>10029.245709079871</v>
      </c>
      <c r="H60" s="1372">
        <v>51158.816951243054</v>
      </c>
      <c r="I60" s="1372">
        <v>42583.601067845091</v>
      </c>
      <c r="J60" s="1372">
        <v>8575.2158833980047</v>
      </c>
      <c r="K60" s="1372">
        <v>45476.169313352286</v>
      </c>
      <c r="L60" s="1372">
        <v>29762.358773078431</v>
      </c>
      <c r="M60" s="1372">
        <v>15713.810540273847</v>
      </c>
      <c r="N60" s="1372">
        <v>43995.3</v>
      </c>
      <c r="O60" s="1372">
        <v>33725.099999999984</v>
      </c>
      <c r="P60" s="1372">
        <v>10270.200000000008</v>
      </c>
      <c r="Q60" s="1175"/>
      <c r="R60" s="1169"/>
    </row>
    <row r="61" spans="1:18" s="1162" customFormat="1" ht="10.5" customHeight="1" x14ac:dyDescent="0.2">
      <c r="A61" s="1167"/>
      <c r="B61" s="1157"/>
      <c r="C61" s="1216" t="s">
        <v>75</v>
      </c>
      <c r="D61" s="1216"/>
      <c r="E61" s="1372">
        <v>54663.930784605938</v>
      </c>
      <c r="F61" s="1372">
        <v>43470.090761574742</v>
      </c>
      <c r="G61" s="1372">
        <v>11193.840023031144</v>
      </c>
      <c r="H61" s="1372">
        <v>49788.547431178689</v>
      </c>
      <c r="I61" s="1372">
        <v>37703.895208957059</v>
      </c>
      <c r="J61" s="1372">
        <v>12084.652222221644</v>
      </c>
      <c r="K61" s="1372">
        <v>52280.503927473575</v>
      </c>
      <c r="L61" s="1372">
        <v>42759.894966735206</v>
      </c>
      <c r="M61" s="1372">
        <v>9520.6089607383674</v>
      </c>
      <c r="N61" s="1372">
        <v>58736.500000000007</v>
      </c>
      <c r="O61" s="1372">
        <v>39568.999999999985</v>
      </c>
      <c r="P61" s="1372">
        <v>19167.499999999993</v>
      </c>
      <c r="Q61" s="1175"/>
      <c r="R61" s="1169"/>
    </row>
    <row r="62" spans="1:18" s="1162" customFormat="1" ht="10.5" customHeight="1" x14ac:dyDescent="0.2">
      <c r="A62" s="1167"/>
      <c r="B62" s="1157"/>
      <c r="C62" s="1216" t="s">
        <v>61</v>
      </c>
      <c r="D62" s="1216"/>
      <c r="E62" s="1372">
        <v>153038.6995677689</v>
      </c>
      <c r="F62" s="1372">
        <v>109433.40968195179</v>
      </c>
      <c r="G62" s="1372">
        <v>43605.289885817714</v>
      </c>
      <c r="H62" s="1372">
        <v>147896.07234176708</v>
      </c>
      <c r="I62" s="1372">
        <v>104962.41168407485</v>
      </c>
      <c r="J62" s="1372">
        <v>42933.660657692315</v>
      </c>
      <c r="K62" s="1372">
        <v>157250.01787476629</v>
      </c>
      <c r="L62" s="1372">
        <v>104285.22236161311</v>
      </c>
      <c r="M62" s="1372">
        <v>52964.795513152945</v>
      </c>
      <c r="N62" s="1372">
        <v>160550.70000000039</v>
      </c>
      <c r="O62" s="1372">
        <v>113755.30000000003</v>
      </c>
      <c r="P62" s="1372">
        <v>46795.400000000023</v>
      </c>
      <c r="Q62" s="1175"/>
      <c r="R62" s="1169"/>
    </row>
    <row r="63" spans="1:18" s="1162" customFormat="1" ht="10.5" customHeight="1" x14ac:dyDescent="0.2">
      <c r="A63" s="1167"/>
      <c r="B63" s="1157"/>
      <c r="C63" s="1216" t="s">
        <v>56</v>
      </c>
      <c r="D63" s="1216"/>
      <c r="E63" s="1372">
        <v>67121.78799680683</v>
      </c>
      <c r="F63" s="1372">
        <v>50779.565851441643</v>
      </c>
      <c r="G63" s="1372">
        <v>16342.222145365145</v>
      </c>
      <c r="H63" s="1372">
        <v>59885.580198548771</v>
      </c>
      <c r="I63" s="1372">
        <v>43832.330292894498</v>
      </c>
      <c r="J63" s="1372">
        <v>16053.249905654242</v>
      </c>
      <c r="K63" s="1372">
        <v>62669.665775704336</v>
      </c>
      <c r="L63" s="1372">
        <v>46236.037622168282</v>
      </c>
      <c r="M63" s="1372">
        <v>16433.628153535938</v>
      </c>
      <c r="N63" s="1372">
        <v>64113.599999999882</v>
      </c>
      <c r="O63" s="1372">
        <v>45144.799999999996</v>
      </c>
      <c r="P63" s="1372">
        <v>18968.799999999996</v>
      </c>
      <c r="Q63" s="1175"/>
      <c r="R63" s="1169"/>
    </row>
    <row r="64" spans="1:18" s="1162" customFormat="1" ht="10.5" customHeight="1" x14ac:dyDescent="0.2">
      <c r="A64" s="1167"/>
      <c r="B64" s="1157"/>
      <c r="C64" s="1216" t="s">
        <v>74</v>
      </c>
      <c r="D64" s="1216"/>
      <c r="E64" s="1372">
        <v>177438.13254572538</v>
      </c>
      <c r="F64" s="1372">
        <v>119603.41258584381</v>
      </c>
      <c r="G64" s="1372">
        <v>57834.71995988163</v>
      </c>
      <c r="H64" s="1372">
        <v>165533.50995650026</v>
      </c>
      <c r="I64" s="1372">
        <v>110320.09651835629</v>
      </c>
      <c r="J64" s="1372">
        <v>55213.413438143289</v>
      </c>
      <c r="K64" s="1372">
        <v>185883.33317319871</v>
      </c>
      <c r="L64" s="1372">
        <v>114037.22564618503</v>
      </c>
      <c r="M64" s="1372">
        <v>71846.107527013519</v>
      </c>
      <c r="N64" s="1372">
        <v>183987.40000000063</v>
      </c>
      <c r="O64" s="1372">
        <v>114223.40000000017</v>
      </c>
      <c r="P64" s="1372">
        <v>69763.999999999869</v>
      </c>
      <c r="Q64" s="1175"/>
      <c r="R64" s="1169"/>
    </row>
    <row r="65" spans="1:18" s="1162" customFormat="1" ht="10.5" customHeight="1" x14ac:dyDescent="0.2">
      <c r="A65" s="1167"/>
      <c r="B65" s="1157"/>
      <c r="C65" s="1216" t="s">
        <v>76</v>
      </c>
      <c r="D65" s="1216"/>
      <c r="E65" s="1372">
        <v>42901.245263802266</v>
      </c>
      <c r="F65" s="1372">
        <v>33589.86204277596</v>
      </c>
      <c r="G65" s="1372">
        <v>9311.3832210263463</v>
      </c>
      <c r="H65" s="1372">
        <v>38133.060739566674</v>
      </c>
      <c r="I65" s="1372">
        <v>33222.383784018071</v>
      </c>
      <c r="J65" s="1372">
        <v>4910.6769555486426</v>
      </c>
      <c r="K65" s="1372">
        <v>52342.101064897019</v>
      </c>
      <c r="L65" s="1372">
        <v>39031.524045205151</v>
      </c>
      <c r="M65" s="1372">
        <v>13310.577019691837</v>
      </c>
      <c r="N65" s="1372">
        <v>48335.999999999927</v>
      </c>
      <c r="O65" s="1372">
        <v>38025.399999999965</v>
      </c>
      <c r="P65" s="1372">
        <v>10310.599999999999</v>
      </c>
      <c r="Q65" s="1175"/>
      <c r="R65" s="1169"/>
    </row>
    <row r="66" spans="1:18" s="1162" customFormat="1" ht="10.5" customHeight="1" x14ac:dyDescent="0.2">
      <c r="A66" s="1167"/>
      <c r="B66" s="1157"/>
      <c r="C66" s="1216" t="s">
        <v>60</v>
      </c>
      <c r="D66" s="1216"/>
      <c r="E66" s="1372">
        <v>270912.92749951192</v>
      </c>
      <c r="F66" s="1372">
        <v>195686.55235140127</v>
      </c>
      <c r="G66" s="1372">
        <v>75226.375148111518</v>
      </c>
      <c r="H66" s="1372">
        <v>269386.10251255624</v>
      </c>
      <c r="I66" s="1372">
        <v>200618.1641248602</v>
      </c>
      <c r="J66" s="1372">
        <v>68767.938387695714</v>
      </c>
      <c r="K66" s="1372">
        <v>292200.71034446033</v>
      </c>
      <c r="L66" s="1372">
        <v>215813.07114329861</v>
      </c>
      <c r="M66" s="1372">
        <v>76387.639201162223</v>
      </c>
      <c r="N66" s="1372">
        <v>285824.80000000133</v>
      </c>
      <c r="O66" s="1372">
        <v>215166.70000000106</v>
      </c>
      <c r="P66" s="1372">
        <v>70658.099999999919</v>
      </c>
      <c r="Q66" s="1175"/>
      <c r="R66" s="1169"/>
    </row>
    <row r="67" spans="1:18" s="1162" customFormat="1" ht="10.5" customHeight="1" x14ac:dyDescent="0.2">
      <c r="A67" s="1167"/>
      <c r="B67" s="1157"/>
      <c r="C67" s="1216" t="s">
        <v>59</v>
      </c>
      <c r="D67" s="1216"/>
      <c r="E67" s="1372">
        <v>1154631.4915443736</v>
      </c>
      <c r="F67" s="1372">
        <v>730052.71193805884</v>
      </c>
      <c r="G67" s="1372">
        <v>424578.77960629697</v>
      </c>
      <c r="H67" s="1372">
        <v>1047287.6394669877</v>
      </c>
      <c r="I67" s="1372">
        <v>666529.28065584274</v>
      </c>
      <c r="J67" s="1372">
        <v>380758.35881113674</v>
      </c>
      <c r="K67" s="1372">
        <v>1102667.7459733363</v>
      </c>
      <c r="L67" s="1372">
        <v>698303.83227838774</v>
      </c>
      <c r="M67" s="1372">
        <v>404363.91369495261</v>
      </c>
      <c r="N67" s="1372">
        <v>1149185.2999999772</v>
      </c>
      <c r="O67" s="1372">
        <v>754457.09999998659</v>
      </c>
      <c r="P67" s="1372">
        <v>394728.20000000158</v>
      </c>
      <c r="Q67" s="1175"/>
      <c r="R67" s="1169"/>
    </row>
    <row r="68" spans="1:18" s="1162" customFormat="1" ht="10.5" customHeight="1" x14ac:dyDescent="0.2">
      <c r="A68" s="1167"/>
      <c r="B68" s="1157"/>
      <c r="C68" s="1216" t="s">
        <v>57</v>
      </c>
      <c r="D68" s="1216"/>
      <c r="E68" s="1372">
        <v>42298.517622847037</v>
      </c>
      <c r="F68" s="1372">
        <v>24796.59180644136</v>
      </c>
      <c r="G68" s="1372">
        <v>17501.925816405685</v>
      </c>
      <c r="H68" s="1372">
        <v>50801.149342180652</v>
      </c>
      <c r="I68" s="1372">
        <v>34294.313174189345</v>
      </c>
      <c r="J68" s="1372">
        <v>16506.83616799127</v>
      </c>
      <c r="K68" s="1372">
        <v>45394.612568514029</v>
      </c>
      <c r="L68" s="1372">
        <v>32358.23267163838</v>
      </c>
      <c r="M68" s="1372">
        <v>13036.379896875571</v>
      </c>
      <c r="N68" s="1372">
        <v>43284.199999999983</v>
      </c>
      <c r="O68" s="1372">
        <v>24810.300000000021</v>
      </c>
      <c r="P68" s="1372">
        <v>18473.899999999994</v>
      </c>
      <c r="Q68" s="1175"/>
      <c r="R68" s="1169"/>
    </row>
    <row r="69" spans="1:18" s="1162" customFormat="1" ht="10.5" customHeight="1" x14ac:dyDescent="0.2">
      <c r="A69" s="1167"/>
      <c r="B69" s="1157"/>
      <c r="C69" s="1216" t="s">
        <v>63</v>
      </c>
      <c r="D69" s="1216"/>
      <c r="E69" s="1372">
        <v>1032062.0242365381</v>
      </c>
      <c r="F69" s="1372">
        <v>767317.82660854247</v>
      </c>
      <c r="G69" s="1372">
        <v>264744.19762797403</v>
      </c>
      <c r="H69" s="1372">
        <v>956163.04722336074</v>
      </c>
      <c r="I69" s="1372">
        <v>697971.42756350012</v>
      </c>
      <c r="J69" s="1372">
        <v>258191.61965985477</v>
      </c>
      <c r="K69" s="1372">
        <v>999104.93252968858</v>
      </c>
      <c r="L69" s="1372">
        <v>731817.08377570158</v>
      </c>
      <c r="M69" s="1372">
        <v>267287.84875398653</v>
      </c>
      <c r="N69" s="1372">
        <v>1115658.1999999818</v>
      </c>
      <c r="O69" s="1372">
        <v>782088.59999998729</v>
      </c>
      <c r="P69" s="1372">
        <v>333569.59999999969</v>
      </c>
      <c r="Q69" s="1175"/>
      <c r="R69" s="1169"/>
    </row>
    <row r="70" spans="1:18" s="1162" customFormat="1" ht="10.5" customHeight="1" x14ac:dyDescent="0.2">
      <c r="A70" s="1167"/>
      <c r="B70" s="1157"/>
      <c r="C70" s="1216" t="s">
        <v>79</v>
      </c>
      <c r="D70" s="1216"/>
      <c r="E70" s="1372">
        <v>243918.72255960642</v>
      </c>
      <c r="F70" s="1372">
        <v>171832.61140749138</v>
      </c>
      <c r="G70" s="1372">
        <v>72086.11115211554</v>
      </c>
      <c r="H70" s="1372">
        <v>214830.61748620143</v>
      </c>
      <c r="I70" s="1372">
        <v>153777.52195105157</v>
      </c>
      <c r="J70" s="1372">
        <v>61053.095535149267</v>
      </c>
      <c r="K70" s="1372">
        <v>227113.25633141526</v>
      </c>
      <c r="L70" s="1372">
        <v>157337.91136061942</v>
      </c>
      <c r="M70" s="1372">
        <v>69775.344970795748</v>
      </c>
      <c r="N70" s="1372">
        <v>245092.10000000126</v>
      </c>
      <c r="O70" s="1372">
        <v>170714.30000000057</v>
      </c>
      <c r="P70" s="1372">
        <v>74377.8</v>
      </c>
      <c r="Q70" s="1175"/>
      <c r="R70" s="1169"/>
    </row>
    <row r="71" spans="1:18" s="1162" customFormat="1" ht="10.5" customHeight="1" x14ac:dyDescent="0.2">
      <c r="A71" s="1167"/>
      <c r="B71" s="1157"/>
      <c r="C71" s="1216" t="s">
        <v>58</v>
      </c>
      <c r="D71" s="1216"/>
      <c r="E71" s="1372">
        <v>297501.09149129956</v>
      </c>
      <c r="F71" s="1372">
        <v>222856.19328934257</v>
      </c>
      <c r="G71" s="1372">
        <v>74644.898201958596</v>
      </c>
      <c r="H71" s="1372">
        <v>316492.39193726477</v>
      </c>
      <c r="I71" s="1372">
        <v>221467.75710715048</v>
      </c>
      <c r="J71" s="1372">
        <v>95024.634830113544</v>
      </c>
      <c r="K71" s="1372">
        <v>325296.68543142499</v>
      </c>
      <c r="L71" s="1372">
        <v>240931.26791258506</v>
      </c>
      <c r="M71" s="1372">
        <v>84365.417518840462</v>
      </c>
      <c r="N71" s="1372">
        <v>312017.30000000051</v>
      </c>
      <c r="O71" s="1372">
        <v>209801.50000000114</v>
      </c>
      <c r="P71" s="1372">
        <v>102215.80000000008</v>
      </c>
      <c r="Q71" s="1175"/>
      <c r="R71" s="1169"/>
    </row>
    <row r="72" spans="1:18" s="1162" customFormat="1" ht="10.5" customHeight="1" x14ac:dyDescent="0.2">
      <c r="A72" s="1167"/>
      <c r="B72" s="1157"/>
      <c r="C72" s="1216" t="s">
        <v>65</v>
      </c>
      <c r="D72" s="1216"/>
      <c r="E72" s="1372">
        <v>120844.62807505323</v>
      </c>
      <c r="F72" s="1372">
        <v>98442.845513839173</v>
      </c>
      <c r="G72" s="1372">
        <v>22401.78256121399</v>
      </c>
      <c r="H72" s="1372">
        <v>118956.24137873272</v>
      </c>
      <c r="I72" s="1372">
        <v>87926.874856898503</v>
      </c>
      <c r="J72" s="1372">
        <v>31029.366521834057</v>
      </c>
      <c r="K72" s="1372">
        <v>124714.3021241611</v>
      </c>
      <c r="L72" s="1372">
        <v>88300.488373102329</v>
      </c>
      <c r="M72" s="1372">
        <v>36413.813751058748</v>
      </c>
      <c r="N72" s="1372">
        <v>126439.70000000013</v>
      </c>
      <c r="O72" s="1372">
        <v>100251.89999999995</v>
      </c>
      <c r="P72" s="1372">
        <v>26187.799999999981</v>
      </c>
      <c r="Q72" s="1175"/>
      <c r="R72" s="1169"/>
    </row>
    <row r="73" spans="1:18" s="1162" customFormat="1" ht="10.5" customHeight="1" x14ac:dyDescent="0.2">
      <c r="A73" s="1167"/>
      <c r="B73" s="1157"/>
      <c r="C73" s="1216" t="s">
        <v>67</v>
      </c>
      <c r="D73" s="1216"/>
      <c r="E73" s="1372">
        <v>79344.70608320809</v>
      </c>
      <c r="F73" s="1372">
        <v>66184.484243386963</v>
      </c>
      <c r="G73" s="1372">
        <v>13160.22183982105</v>
      </c>
      <c r="H73" s="1372">
        <v>74583.273334507088</v>
      </c>
      <c r="I73" s="1372">
        <v>58355.207423265078</v>
      </c>
      <c r="J73" s="1372">
        <v>16228.065911241814</v>
      </c>
      <c r="K73" s="1372">
        <v>82013.140444417251</v>
      </c>
      <c r="L73" s="1372">
        <v>61463.452549895861</v>
      </c>
      <c r="M73" s="1372">
        <v>20549.687894521347</v>
      </c>
      <c r="N73" s="1372">
        <v>68917.999999999927</v>
      </c>
      <c r="O73" s="1372">
        <v>47341.299999999952</v>
      </c>
      <c r="P73" s="1372">
        <v>21576.700000000023</v>
      </c>
      <c r="Q73" s="1175"/>
      <c r="R73" s="1169"/>
    </row>
    <row r="74" spans="1:18" s="1162" customFormat="1" ht="10.5" customHeight="1" x14ac:dyDescent="0.2">
      <c r="A74" s="1167"/>
      <c r="B74" s="1157"/>
      <c r="C74" s="1216" t="s">
        <v>77</v>
      </c>
      <c r="D74" s="1216"/>
      <c r="E74" s="1372">
        <v>140306.43182553464</v>
      </c>
      <c r="F74" s="1372">
        <v>117804.93296858644</v>
      </c>
      <c r="G74" s="1372">
        <v>22501.498856948514</v>
      </c>
      <c r="H74" s="1372">
        <v>138392.03902057523</v>
      </c>
      <c r="I74" s="1372">
        <v>99605.511597528312</v>
      </c>
      <c r="J74" s="1372">
        <v>38786.527423046689</v>
      </c>
      <c r="K74" s="1372">
        <v>158683.22670780341</v>
      </c>
      <c r="L74" s="1372">
        <v>126675.7571567144</v>
      </c>
      <c r="M74" s="1372">
        <v>32007.46955108875</v>
      </c>
      <c r="N74" s="1372">
        <v>163048.60000000053</v>
      </c>
      <c r="O74" s="1372">
        <v>123377.60000000002</v>
      </c>
      <c r="P74" s="1372">
        <v>39671.000000000015</v>
      </c>
      <c r="Q74" s="1175"/>
      <c r="R74" s="1169"/>
    </row>
    <row r="75" spans="1:18" s="1162" customFormat="1" ht="10.5" customHeight="1" x14ac:dyDescent="0.2">
      <c r="A75" s="1167"/>
      <c r="B75" s="1157"/>
      <c r="C75" s="1216" t="s">
        <v>502</v>
      </c>
      <c r="D75" s="1216"/>
      <c r="E75" s="1372">
        <v>83099.000000000073</v>
      </c>
      <c r="F75" s="1372">
        <v>65723.999999999985</v>
      </c>
      <c r="G75" s="1372">
        <v>17374.999999999978</v>
      </c>
      <c r="H75" s="1372">
        <v>84213.000000000204</v>
      </c>
      <c r="I75" s="1372">
        <v>65590.000000000087</v>
      </c>
      <c r="J75" s="1372">
        <v>18623.000000000004</v>
      </c>
      <c r="K75" s="1372">
        <v>65265.999999999978</v>
      </c>
      <c r="L75" s="1372">
        <v>49695.999999999971</v>
      </c>
      <c r="M75" s="1372">
        <v>15569.999999999998</v>
      </c>
      <c r="N75" s="1372">
        <v>71198.999999999913</v>
      </c>
      <c r="O75" s="1372">
        <v>57364.000000000051</v>
      </c>
      <c r="P75" s="1372">
        <v>13834.999999999995</v>
      </c>
      <c r="Q75" s="1175"/>
      <c r="R75" s="1169"/>
    </row>
    <row r="76" spans="1:18" s="1162" customFormat="1" ht="10.5" customHeight="1" x14ac:dyDescent="0.2">
      <c r="A76" s="1167"/>
      <c r="B76" s="1157"/>
      <c r="C76" s="1216" t="s">
        <v>503</v>
      </c>
      <c r="D76" s="1216"/>
      <c r="E76" s="1372">
        <v>95585.000000000087</v>
      </c>
      <c r="F76" s="1372">
        <v>76386.000000000087</v>
      </c>
      <c r="G76" s="1372">
        <v>19199.000000000011</v>
      </c>
      <c r="H76" s="1372">
        <v>88033.999999999898</v>
      </c>
      <c r="I76" s="1372">
        <v>66990.000000000131</v>
      </c>
      <c r="J76" s="1372">
        <v>21043.999999999989</v>
      </c>
      <c r="K76" s="1372">
        <v>94875.999999999869</v>
      </c>
      <c r="L76" s="1372">
        <v>70293.999999999971</v>
      </c>
      <c r="M76" s="1372">
        <v>24581.999999999993</v>
      </c>
      <c r="N76" s="1372">
        <v>98217.000000000262</v>
      </c>
      <c r="O76" s="1372">
        <v>69621.000000000015</v>
      </c>
      <c r="P76" s="1372">
        <v>28595.999999999975</v>
      </c>
      <c r="Q76" s="1175"/>
      <c r="R76" s="1169"/>
    </row>
    <row r="77" spans="1:18" s="1162" customFormat="1" ht="10.5" customHeight="1" x14ac:dyDescent="0.2">
      <c r="A77" s="1167"/>
      <c r="B77" s="1157"/>
      <c r="C77" s="1216" t="s">
        <v>504</v>
      </c>
      <c r="D77" s="1216"/>
      <c r="E77" s="1372">
        <v>132882.99999999962</v>
      </c>
      <c r="F77" s="1372">
        <v>130535.99999999994</v>
      </c>
      <c r="G77" s="1372">
        <v>2347</v>
      </c>
      <c r="H77" s="1372">
        <v>169212.99999999983</v>
      </c>
      <c r="I77" s="1372">
        <v>168316.99999999956</v>
      </c>
      <c r="J77" s="1372">
        <v>896.00000000000011</v>
      </c>
      <c r="K77" s="1372">
        <v>168162.99999999985</v>
      </c>
      <c r="L77" s="1372">
        <v>165833.00000000029</v>
      </c>
      <c r="M77" s="1372">
        <v>2330</v>
      </c>
      <c r="N77" s="1372">
        <v>186747.99999999956</v>
      </c>
      <c r="O77" s="1372">
        <v>184364.00000000044</v>
      </c>
      <c r="P77" s="1372">
        <v>2383.9999999999991</v>
      </c>
      <c r="Q77" s="1175"/>
      <c r="R77" s="1169"/>
    </row>
    <row r="78" spans="1:18" ht="13.5" customHeight="1" x14ac:dyDescent="0.2">
      <c r="A78" s="133"/>
      <c r="B78" s="154"/>
      <c r="C78" s="1103" t="s">
        <v>493</v>
      </c>
      <c r="D78" s="1381"/>
      <c r="E78" s="147"/>
      <c r="F78" s="147"/>
      <c r="G78" s="147"/>
      <c r="H78" s="1176"/>
      <c r="J78" s="147"/>
      <c r="K78" s="1219" t="s">
        <v>518</v>
      </c>
      <c r="L78" s="1176"/>
      <c r="M78" s="147"/>
      <c r="N78" s="147"/>
      <c r="O78" s="147"/>
      <c r="P78" s="1220"/>
      <c r="Q78" s="452"/>
      <c r="R78" s="1177"/>
    </row>
    <row r="79" spans="1:18" x14ac:dyDescent="0.2">
      <c r="A79" s="131"/>
      <c r="B79" s="133"/>
      <c r="C79" s="133"/>
      <c r="D79" s="133"/>
      <c r="E79" s="133"/>
      <c r="F79" s="133"/>
      <c r="G79" s="133"/>
      <c r="H79" s="133"/>
      <c r="I79" s="133"/>
      <c r="J79" s="133"/>
      <c r="K79" s="133"/>
      <c r="L79" s="133"/>
      <c r="M79" s="1618">
        <v>43132</v>
      </c>
      <c r="N79" s="1618"/>
      <c r="O79" s="1618"/>
      <c r="P79" s="1618"/>
      <c r="Q79" s="256">
        <v>17</v>
      </c>
      <c r="R79" s="1178"/>
    </row>
  </sheetData>
  <mergeCells count="12">
    <mergeCell ref="B1:H1"/>
    <mergeCell ref="B2:D2"/>
    <mergeCell ref="K2:O2"/>
    <mergeCell ref="E6:G6"/>
    <mergeCell ref="H6:J6"/>
    <mergeCell ref="K6:M6"/>
    <mergeCell ref="N6:P6"/>
    <mergeCell ref="C7:D7"/>
    <mergeCell ref="C8:D8"/>
    <mergeCell ref="C32:D32"/>
    <mergeCell ref="C56:D56"/>
    <mergeCell ref="M79:P79"/>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673" t="s">
        <v>328</v>
      </c>
      <c r="M1" s="1673"/>
      <c r="N1" s="403"/>
    </row>
    <row r="2" spans="1:41" ht="6" customHeight="1" x14ac:dyDescent="0.2">
      <c r="A2" s="403"/>
      <c r="B2" s="1674"/>
      <c r="C2" s="1675"/>
      <c r="D2" s="1675"/>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665" t="s">
        <v>132</v>
      </c>
      <c r="D4" s="1666"/>
      <c r="E4" s="1666"/>
      <c r="F4" s="1666"/>
      <c r="G4" s="1666"/>
      <c r="H4" s="1666"/>
      <c r="I4" s="1666"/>
      <c r="J4" s="1666"/>
      <c r="K4" s="1666"/>
      <c r="L4" s="1667"/>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656" t="s">
        <v>133</v>
      </c>
      <c r="D5" s="1656"/>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656"/>
      <c r="D6" s="1656"/>
      <c r="E6" s="1672">
        <v>2017</v>
      </c>
      <c r="F6" s="1672"/>
      <c r="G6" s="1672"/>
      <c r="H6" s="1672"/>
      <c r="I6" s="1672"/>
      <c r="J6" s="1360">
        <v>2018</v>
      </c>
      <c r="K6" s="1676" t="str">
        <f xml:space="preserve"> CONCATENATE("valor médio de ",J7,J6)</f>
        <v>valor médio de jan.2018</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beneficiário</v>
      </c>
      <c r="AO6" s="743"/>
    </row>
    <row r="7" spans="1:41" ht="14.25" customHeight="1" x14ac:dyDescent="0.2">
      <c r="A7" s="403"/>
      <c r="B7" s="466"/>
      <c r="C7" s="443"/>
      <c r="D7" s="443"/>
      <c r="E7" s="1042" t="s">
        <v>98</v>
      </c>
      <c r="F7" s="1042" t="s">
        <v>97</v>
      </c>
      <c r="G7" s="1042" t="s">
        <v>96</v>
      </c>
      <c r="H7" s="1042" t="s">
        <v>95</v>
      </c>
      <c r="I7" s="1042" t="s">
        <v>94</v>
      </c>
      <c r="J7" s="1042" t="s">
        <v>93</v>
      </c>
      <c r="K7" s="1677"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v>94521</v>
      </c>
      <c r="F8" s="380">
        <v>94859</v>
      </c>
      <c r="G8" s="380">
        <v>97052</v>
      </c>
      <c r="H8" s="380">
        <v>98433</v>
      </c>
      <c r="I8" s="380">
        <v>99870</v>
      </c>
      <c r="J8" s="380">
        <v>100335</v>
      </c>
      <c r="K8" s="745">
        <v>257.32</v>
      </c>
      <c r="L8" s="672"/>
      <c r="M8" s="673"/>
      <c r="N8" s="667"/>
      <c r="O8" s="778"/>
      <c r="P8" s="777"/>
      <c r="Q8" s="778"/>
      <c r="R8" s="778"/>
      <c r="S8" s="674"/>
      <c r="T8" s="674"/>
      <c r="U8" s="674"/>
      <c r="V8" s="674"/>
      <c r="W8" s="674"/>
      <c r="X8" s="674"/>
      <c r="Y8" s="674"/>
      <c r="Z8" s="674"/>
      <c r="AA8" s="674"/>
      <c r="AB8" s="674"/>
      <c r="AC8" s="674"/>
      <c r="AD8" s="730" t="str">
        <f>+C9</f>
        <v>Aveiro</v>
      </c>
      <c r="AE8" s="734">
        <f>+K9</f>
        <v>256.14520130134201</v>
      </c>
      <c r="AF8" s="734">
        <f>+$K$8</f>
        <v>257.32</v>
      </c>
      <c r="AG8" s="734">
        <f>+K46</f>
        <v>123.393290234107</v>
      </c>
      <c r="AH8" s="734">
        <f t="shared" ref="AH8:AH27" si="0">+$K$45</f>
        <v>114.12</v>
      </c>
      <c r="AI8" s="730">
        <v>2</v>
      </c>
      <c r="AJ8" s="730">
        <v>1</v>
      </c>
      <c r="AK8" s="730" t="s">
        <v>341</v>
      </c>
      <c r="AL8" s="730"/>
      <c r="AM8" s="730" t="str">
        <f>+AD8</f>
        <v>Aveiro</v>
      </c>
      <c r="AN8" s="735">
        <f>INDEX($AD$7:$AH$27,MATCH($AM8,$AD$7:$AD$27,0),MATCH(AN$7,$AD$7:$AH$7,0)+2*($AI$8-1))</f>
        <v>123.393290234107</v>
      </c>
      <c r="AO8" s="735">
        <f>INDEX($AD$7:$AH$27,MATCH($AM8,$AD$7:$AD$27,0),MATCH(AO$7,$AD$7:$AH$7,0)+2*($AI$8-1))</f>
        <v>114.12</v>
      </c>
    </row>
    <row r="9" spans="1:41" x14ac:dyDescent="0.2">
      <c r="A9" s="403"/>
      <c r="B9" s="466"/>
      <c r="C9" s="95" t="s">
        <v>62</v>
      </c>
      <c r="D9" s="411"/>
      <c r="E9" s="332">
        <v>4878</v>
      </c>
      <c r="F9" s="332">
        <v>4903</v>
      </c>
      <c r="G9" s="332">
        <v>4947</v>
      </c>
      <c r="H9" s="332">
        <v>4858</v>
      </c>
      <c r="I9" s="332">
        <v>4837</v>
      </c>
      <c r="J9" s="332">
        <v>4920</v>
      </c>
      <c r="K9" s="746">
        <v>256.14520130134201</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324.552054054054</v>
      </c>
      <c r="AF9" s="734">
        <f t="shared" ref="AF9:AF27" si="3">+$K$8</f>
        <v>257.32</v>
      </c>
      <c r="AG9" s="734">
        <f t="shared" ref="AG9:AG26" si="4">+K47</f>
        <v>114.90095045715501</v>
      </c>
      <c r="AH9" s="734">
        <f t="shared" si="0"/>
        <v>114.12</v>
      </c>
      <c r="AI9" s="731"/>
      <c r="AJ9" s="731">
        <v>2</v>
      </c>
      <c r="AK9" s="731" t="s">
        <v>342</v>
      </c>
      <c r="AL9" s="731"/>
      <c r="AM9" s="730" t="str">
        <f t="shared" ref="AM9:AM27" si="5">+AD9</f>
        <v>Beja</v>
      </c>
      <c r="AN9" s="735">
        <f t="shared" ref="AN9:AO27" si="6">INDEX($AD$7:$AH$27,MATCH($AM9,$AD$7:$AD$27,0),MATCH(AN$7,$AD$7:$AH$7,0)+2*($AI$8-1))</f>
        <v>114.90095045715501</v>
      </c>
      <c r="AO9" s="735">
        <f t="shared" si="6"/>
        <v>114.12</v>
      </c>
    </row>
    <row r="10" spans="1:41" x14ac:dyDescent="0.2">
      <c r="A10" s="403"/>
      <c r="B10" s="466"/>
      <c r="C10" s="95" t="s">
        <v>55</v>
      </c>
      <c r="D10" s="411"/>
      <c r="E10" s="332">
        <v>1609</v>
      </c>
      <c r="F10" s="332">
        <v>1615</v>
      </c>
      <c r="G10" s="332">
        <v>1631</v>
      </c>
      <c r="H10" s="332">
        <v>1659</v>
      </c>
      <c r="I10" s="332">
        <v>1668</v>
      </c>
      <c r="J10" s="332">
        <v>1668</v>
      </c>
      <c r="K10" s="746">
        <v>324.552054054054</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242.131296412838</v>
      </c>
      <c r="AF10" s="734">
        <f t="shared" si="3"/>
        <v>257.32</v>
      </c>
      <c r="AG10" s="734">
        <f t="shared" si="4"/>
        <v>118.4929565753</v>
      </c>
      <c r="AH10" s="734">
        <f t="shared" si="0"/>
        <v>114.12</v>
      </c>
      <c r="AI10" s="731"/>
      <c r="AJ10" s="731"/>
      <c r="AK10" s="731"/>
      <c r="AL10" s="731"/>
      <c r="AM10" s="730" t="str">
        <f t="shared" si="5"/>
        <v>Braga</v>
      </c>
      <c r="AN10" s="735">
        <f t="shared" si="6"/>
        <v>118.4929565753</v>
      </c>
      <c r="AO10" s="735">
        <f t="shared" si="6"/>
        <v>114.12</v>
      </c>
    </row>
    <row r="11" spans="1:41" x14ac:dyDescent="0.2">
      <c r="A11" s="403"/>
      <c r="B11" s="466"/>
      <c r="C11" s="95" t="s">
        <v>64</v>
      </c>
      <c r="D11" s="411"/>
      <c r="E11" s="332">
        <v>2894</v>
      </c>
      <c r="F11" s="332">
        <v>2848</v>
      </c>
      <c r="G11" s="332">
        <v>3023</v>
      </c>
      <c r="H11" s="332">
        <v>3052</v>
      </c>
      <c r="I11" s="332">
        <v>3121</v>
      </c>
      <c r="J11" s="332">
        <v>3181</v>
      </c>
      <c r="K11" s="746">
        <v>242.131296412838</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277.55549369747899</v>
      </c>
      <c r="AF11" s="734">
        <f t="shared" si="3"/>
        <v>257.32</v>
      </c>
      <c r="AG11" s="734">
        <f t="shared" si="4"/>
        <v>120.65426027397299</v>
      </c>
      <c r="AH11" s="734">
        <f t="shared" si="0"/>
        <v>114.12</v>
      </c>
      <c r="AI11" s="731"/>
      <c r="AJ11" s="731"/>
      <c r="AK11" s="731"/>
      <c r="AL11" s="731"/>
      <c r="AM11" s="730" t="str">
        <f t="shared" si="5"/>
        <v>Bragança</v>
      </c>
      <c r="AN11" s="735">
        <f t="shared" si="6"/>
        <v>120.65426027397299</v>
      </c>
      <c r="AO11" s="735">
        <f t="shared" si="6"/>
        <v>114.12</v>
      </c>
    </row>
    <row r="12" spans="1:41" x14ac:dyDescent="0.2">
      <c r="A12" s="403"/>
      <c r="B12" s="466"/>
      <c r="C12" s="95" t="s">
        <v>66</v>
      </c>
      <c r="D12" s="411"/>
      <c r="E12" s="332">
        <v>885</v>
      </c>
      <c r="F12" s="332">
        <v>893</v>
      </c>
      <c r="G12" s="332">
        <v>907</v>
      </c>
      <c r="H12" s="332">
        <v>918</v>
      </c>
      <c r="I12" s="332">
        <v>950</v>
      </c>
      <c r="J12" s="332">
        <v>952</v>
      </c>
      <c r="K12" s="746">
        <v>277.55549369747899</v>
      </c>
      <c r="L12" s="455"/>
      <c r="M12" s="503"/>
      <c r="N12" s="403"/>
      <c r="AD12" s="730" t="str">
        <f t="shared" si="1"/>
        <v>Castelo Branco</v>
      </c>
      <c r="AE12" s="734">
        <f t="shared" si="2"/>
        <v>254.373887587822</v>
      </c>
      <c r="AF12" s="734">
        <f t="shared" si="3"/>
        <v>257.32</v>
      </c>
      <c r="AG12" s="734">
        <f t="shared" si="4"/>
        <v>114.214143007361</v>
      </c>
      <c r="AH12" s="734">
        <f t="shared" si="0"/>
        <v>114.12</v>
      </c>
      <c r="AI12" s="733"/>
      <c r="AJ12" s="733"/>
      <c r="AK12" s="733"/>
      <c r="AL12" s="733"/>
      <c r="AM12" s="730" t="str">
        <f t="shared" si="5"/>
        <v>Castelo Branco</v>
      </c>
      <c r="AN12" s="735">
        <f t="shared" si="6"/>
        <v>114.214143007361</v>
      </c>
      <c r="AO12" s="735">
        <f t="shared" si="6"/>
        <v>114.12</v>
      </c>
    </row>
    <row r="13" spans="1:41" x14ac:dyDescent="0.2">
      <c r="A13" s="403"/>
      <c r="B13" s="466"/>
      <c r="C13" s="95" t="s">
        <v>75</v>
      </c>
      <c r="D13" s="411"/>
      <c r="E13" s="332">
        <v>1607</v>
      </c>
      <c r="F13" s="332">
        <v>1619</v>
      </c>
      <c r="G13" s="332">
        <v>1610</v>
      </c>
      <c r="H13" s="332">
        <v>1667</v>
      </c>
      <c r="I13" s="332">
        <v>1694</v>
      </c>
      <c r="J13" s="332">
        <v>1708</v>
      </c>
      <c r="K13" s="746">
        <v>254.373887587822</v>
      </c>
      <c r="L13" s="455"/>
      <c r="M13" s="503"/>
      <c r="N13" s="403"/>
      <c r="AD13" s="730" t="str">
        <f t="shared" si="1"/>
        <v>Coimbra</v>
      </c>
      <c r="AE13" s="734">
        <f t="shared" si="2"/>
        <v>227.900497936726</v>
      </c>
      <c r="AF13" s="734">
        <f t="shared" si="3"/>
        <v>257.32</v>
      </c>
      <c r="AG13" s="734">
        <f t="shared" si="4"/>
        <v>124.27517401740199</v>
      </c>
      <c r="AH13" s="734">
        <f t="shared" si="0"/>
        <v>114.12</v>
      </c>
      <c r="AI13" s="733"/>
      <c r="AJ13" s="733"/>
      <c r="AK13" s="733"/>
      <c r="AL13" s="733"/>
      <c r="AM13" s="730" t="str">
        <f t="shared" si="5"/>
        <v>Coimbra</v>
      </c>
      <c r="AN13" s="735">
        <f t="shared" si="6"/>
        <v>124.27517401740199</v>
      </c>
      <c r="AO13" s="735">
        <f t="shared" si="6"/>
        <v>114.12</v>
      </c>
    </row>
    <row r="14" spans="1:41" x14ac:dyDescent="0.2">
      <c r="A14" s="403"/>
      <c r="B14" s="466"/>
      <c r="C14" s="95" t="s">
        <v>61</v>
      </c>
      <c r="D14" s="411"/>
      <c r="E14" s="332">
        <v>3490</v>
      </c>
      <c r="F14" s="332">
        <v>3503</v>
      </c>
      <c r="G14" s="332">
        <v>3550</v>
      </c>
      <c r="H14" s="332">
        <v>3570</v>
      </c>
      <c r="I14" s="332">
        <v>3581</v>
      </c>
      <c r="J14" s="332">
        <v>3636</v>
      </c>
      <c r="K14" s="746">
        <v>227.900497936726</v>
      </c>
      <c r="L14" s="455"/>
      <c r="M14" s="503"/>
      <c r="N14" s="403"/>
      <c r="AD14" s="730" t="str">
        <f t="shared" si="1"/>
        <v>Évora</v>
      </c>
      <c r="AE14" s="734">
        <f t="shared" si="2"/>
        <v>274.66669770773598</v>
      </c>
      <c r="AF14" s="734">
        <f t="shared" si="3"/>
        <v>257.32</v>
      </c>
      <c r="AG14" s="734">
        <f t="shared" si="4"/>
        <v>108.101130532845</v>
      </c>
      <c r="AH14" s="734">
        <f t="shared" si="0"/>
        <v>114.12</v>
      </c>
      <c r="AI14" s="733"/>
      <c r="AJ14" s="733"/>
      <c r="AK14" s="733"/>
      <c r="AL14" s="733"/>
      <c r="AM14" s="730" t="str">
        <f t="shared" si="5"/>
        <v>Évora</v>
      </c>
      <c r="AN14" s="735">
        <f t="shared" si="6"/>
        <v>108.101130532845</v>
      </c>
      <c r="AO14" s="735">
        <f t="shared" si="6"/>
        <v>114.12</v>
      </c>
    </row>
    <row r="15" spans="1:41" x14ac:dyDescent="0.2">
      <c r="A15" s="403"/>
      <c r="B15" s="466"/>
      <c r="C15" s="95" t="s">
        <v>56</v>
      </c>
      <c r="D15" s="411"/>
      <c r="E15" s="332">
        <v>1435</v>
      </c>
      <c r="F15" s="332">
        <v>1422</v>
      </c>
      <c r="G15" s="332">
        <v>1437</v>
      </c>
      <c r="H15" s="332">
        <v>1391</v>
      </c>
      <c r="I15" s="332">
        <v>1410</v>
      </c>
      <c r="J15" s="332">
        <v>1397</v>
      </c>
      <c r="K15" s="746">
        <v>274.66669770773598</v>
      </c>
      <c r="L15" s="455"/>
      <c r="M15" s="503"/>
      <c r="N15" s="403"/>
      <c r="AD15" s="730" t="str">
        <f t="shared" si="1"/>
        <v>Faro</v>
      </c>
      <c r="AE15" s="734">
        <f t="shared" si="2"/>
        <v>261.428777452416</v>
      </c>
      <c r="AF15" s="734">
        <f t="shared" si="3"/>
        <v>257.32</v>
      </c>
      <c r="AG15" s="734">
        <f t="shared" si="4"/>
        <v>122.173010605542</v>
      </c>
      <c r="AH15" s="734">
        <f t="shared" si="0"/>
        <v>114.12</v>
      </c>
      <c r="AI15" s="733"/>
      <c r="AJ15" s="733"/>
      <c r="AK15" s="733"/>
      <c r="AL15" s="733"/>
      <c r="AM15" s="730" t="str">
        <f t="shared" si="5"/>
        <v>Faro</v>
      </c>
      <c r="AN15" s="735">
        <f t="shared" si="6"/>
        <v>122.173010605542</v>
      </c>
      <c r="AO15" s="735">
        <f t="shared" si="6"/>
        <v>114.12</v>
      </c>
    </row>
    <row r="16" spans="1:41" x14ac:dyDescent="0.2">
      <c r="A16" s="403"/>
      <c r="B16" s="466"/>
      <c r="C16" s="95" t="s">
        <v>74</v>
      </c>
      <c r="D16" s="411"/>
      <c r="E16" s="332">
        <v>2480</v>
      </c>
      <c r="F16" s="332">
        <v>2478</v>
      </c>
      <c r="G16" s="332">
        <v>2572</v>
      </c>
      <c r="H16" s="332">
        <v>2652</v>
      </c>
      <c r="I16" s="332">
        <v>2698</v>
      </c>
      <c r="J16" s="332">
        <v>2732</v>
      </c>
      <c r="K16" s="746">
        <v>261.428777452416</v>
      </c>
      <c r="L16" s="455"/>
      <c r="M16" s="503"/>
      <c r="N16" s="403"/>
      <c r="AD16" s="730" t="str">
        <f t="shared" si="1"/>
        <v>Guarda</v>
      </c>
      <c r="AE16" s="734">
        <f t="shared" si="2"/>
        <v>265.23800458715601</v>
      </c>
      <c r="AF16" s="734">
        <f t="shared" si="3"/>
        <v>257.32</v>
      </c>
      <c r="AG16" s="734">
        <f t="shared" si="4"/>
        <v>111.625260617761</v>
      </c>
      <c r="AH16" s="734">
        <f t="shared" si="0"/>
        <v>114.12</v>
      </c>
      <c r="AI16" s="733"/>
      <c r="AJ16" s="733"/>
      <c r="AK16" s="733"/>
      <c r="AL16" s="733"/>
      <c r="AM16" s="730" t="str">
        <f t="shared" si="5"/>
        <v>Guarda</v>
      </c>
      <c r="AN16" s="735">
        <f t="shared" si="6"/>
        <v>111.625260617761</v>
      </c>
      <c r="AO16" s="735">
        <f t="shared" si="6"/>
        <v>114.12</v>
      </c>
    </row>
    <row r="17" spans="1:41" x14ac:dyDescent="0.2">
      <c r="A17" s="403"/>
      <c r="B17" s="466"/>
      <c r="C17" s="95" t="s">
        <v>76</v>
      </c>
      <c r="D17" s="411"/>
      <c r="E17" s="332">
        <v>1308</v>
      </c>
      <c r="F17" s="332">
        <v>1295</v>
      </c>
      <c r="G17" s="332">
        <v>1238</v>
      </c>
      <c r="H17" s="332">
        <v>1270</v>
      </c>
      <c r="I17" s="332">
        <v>1294</v>
      </c>
      <c r="J17" s="332">
        <v>1308</v>
      </c>
      <c r="K17" s="746">
        <v>265.23800458715601</v>
      </c>
      <c r="L17" s="455"/>
      <c r="M17" s="503"/>
      <c r="N17" s="403"/>
      <c r="AD17" s="730" t="str">
        <f t="shared" si="1"/>
        <v>Leiria</v>
      </c>
      <c r="AE17" s="734">
        <f t="shared" si="2"/>
        <v>246.934515975203</v>
      </c>
      <c r="AF17" s="734">
        <f t="shared" si="3"/>
        <v>257.32</v>
      </c>
      <c r="AG17" s="734">
        <f t="shared" si="4"/>
        <v>120.06067238580999</v>
      </c>
      <c r="AH17" s="734">
        <f t="shared" si="0"/>
        <v>114.12</v>
      </c>
      <c r="AI17" s="733"/>
      <c r="AJ17" s="733"/>
      <c r="AK17" s="733"/>
      <c r="AL17" s="733"/>
      <c r="AM17" s="730" t="str">
        <f t="shared" si="5"/>
        <v>Leiria</v>
      </c>
      <c r="AN17" s="735">
        <f t="shared" si="6"/>
        <v>120.06067238580999</v>
      </c>
      <c r="AO17" s="735">
        <f t="shared" si="6"/>
        <v>114.12</v>
      </c>
    </row>
    <row r="18" spans="1:41" x14ac:dyDescent="0.2">
      <c r="A18" s="403"/>
      <c r="B18" s="466"/>
      <c r="C18" s="95" t="s">
        <v>60</v>
      </c>
      <c r="D18" s="411"/>
      <c r="E18" s="332">
        <v>1980</v>
      </c>
      <c r="F18" s="332">
        <v>2042</v>
      </c>
      <c r="G18" s="332">
        <v>2017</v>
      </c>
      <c r="H18" s="332">
        <v>2017</v>
      </c>
      <c r="I18" s="332">
        <v>2078</v>
      </c>
      <c r="J18" s="332">
        <v>2100</v>
      </c>
      <c r="K18" s="746">
        <v>246.934515975203</v>
      </c>
      <c r="L18" s="455"/>
      <c r="M18" s="503"/>
      <c r="N18" s="403"/>
      <c r="AD18" s="730" t="str">
        <f t="shared" si="1"/>
        <v>Lisboa</v>
      </c>
      <c r="AE18" s="734">
        <f t="shared" si="2"/>
        <v>261.519202815612</v>
      </c>
      <c r="AF18" s="734">
        <f t="shared" si="3"/>
        <v>257.32</v>
      </c>
      <c r="AG18" s="734">
        <f t="shared" si="4"/>
        <v>116.955098149617</v>
      </c>
      <c r="AH18" s="734">
        <f t="shared" si="0"/>
        <v>114.12</v>
      </c>
      <c r="AI18" s="733"/>
      <c r="AJ18" s="733"/>
      <c r="AK18" s="733"/>
      <c r="AL18" s="733"/>
      <c r="AM18" s="730" t="str">
        <f t="shared" si="5"/>
        <v>Lisboa</v>
      </c>
      <c r="AN18" s="735">
        <f t="shared" si="6"/>
        <v>116.955098149617</v>
      </c>
      <c r="AO18" s="735">
        <f t="shared" si="6"/>
        <v>114.12</v>
      </c>
    </row>
    <row r="19" spans="1:41" x14ac:dyDescent="0.2">
      <c r="A19" s="403"/>
      <c r="B19" s="466"/>
      <c r="C19" s="95" t="s">
        <v>59</v>
      </c>
      <c r="D19" s="411"/>
      <c r="E19" s="332">
        <v>16407</v>
      </c>
      <c r="F19" s="332">
        <v>16675</v>
      </c>
      <c r="G19" s="332">
        <v>17037</v>
      </c>
      <c r="H19" s="332">
        <v>17241</v>
      </c>
      <c r="I19" s="332">
        <v>17423</v>
      </c>
      <c r="J19" s="332">
        <v>17480</v>
      </c>
      <c r="K19" s="746">
        <v>261.519202815612</v>
      </c>
      <c r="L19" s="455"/>
      <c r="M19" s="503"/>
      <c r="N19" s="403"/>
      <c r="AD19" s="730" t="str">
        <f t="shared" si="1"/>
        <v>Portalegre</v>
      </c>
      <c r="AE19" s="734">
        <f t="shared" si="2"/>
        <v>307.47917509727603</v>
      </c>
      <c r="AF19" s="734">
        <f t="shared" si="3"/>
        <v>257.32</v>
      </c>
      <c r="AG19" s="734">
        <f t="shared" si="4"/>
        <v>115.834283201407</v>
      </c>
      <c r="AH19" s="734">
        <f t="shared" si="0"/>
        <v>114.12</v>
      </c>
      <c r="AI19" s="733"/>
      <c r="AJ19" s="733"/>
      <c r="AK19" s="733"/>
      <c r="AL19" s="733"/>
      <c r="AM19" s="730" t="str">
        <f t="shared" si="5"/>
        <v>Portalegre</v>
      </c>
      <c r="AN19" s="735">
        <f t="shared" si="6"/>
        <v>115.834283201407</v>
      </c>
      <c r="AO19" s="735">
        <f t="shared" si="6"/>
        <v>114.12</v>
      </c>
    </row>
    <row r="20" spans="1:41" x14ac:dyDescent="0.2">
      <c r="A20" s="403"/>
      <c r="B20" s="466"/>
      <c r="C20" s="95" t="s">
        <v>57</v>
      </c>
      <c r="D20" s="411"/>
      <c r="E20" s="332">
        <v>1265</v>
      </c>
      <c r="F20" s="332">
        <v>1265</v>
      </c>
      <c r="G20" s="332">
        <v>1265</v>
      </c>
      <c r="H20" s="332">
        <v>1276</v>
      </c>
      <c r="I20" s="332">
        <v>1306</v>
      </c>
      <c r="J20" s="332">
        <v>1285</v>
      </c>
      <c r="K20" s="746">
        <v>307.47917509727603</v>
      </c>
      <c r="L20" s="455"/>
      <c r="M20" s="503"/>
      <c r="N20" s="403"/>
      <c r="AD20" s="730" t="str">
        <f t="shared" si="1"/>
        <v>Porto</v>
      </c>
      <c r="AE20" s="734">
        <f t="shared" si="2"/>
        <v>246.766255783643</v>
      </c>
      <c r="AF20" s="734">
        <f t="shared" si="3"/>
        <v>257.32</v>
      </c>
      <c r="AG20" s="734">
        <f t="shared" si="4"/>
        <v>115.331704713318</v>
      </c>
      <c r="AH20" s="734">
        <f t="shared" si="0"/>
        <v>114.12</v>
      </c>
      <c r="AI20" s="733"/>
      <c r="AJ20" s="733"/>
      <c r="AK20" s="733"/>
      <c r="AL20" s="733"/>
      <c r="AM20" s="730" t="str">
        <f t="shared" si="5"/>
        <v>Porto</v>
      </c>
      <c r="AN20" s="735">
        <f t="shared" si="6"/>
        <v>115.331704713318</v>
      </c>
      <c r="AO20" s="735">
        <f t="shared" si="6"/>
        <v>114.12</v>
      </c>
    </row>
    <row r="21" spans="1:41" x14ac:dyDescent="0.2">
      <c r="A21" s="403"/>
      <c r="B21" s="466"/>
      <c r="C21" s="95" t="s">
        <v>63</v>
      </c>
      <c r="D21" s="411"/>
      <c r="E21" s="332">
        <v>28478</v>
      </c>
      <c r="F21" s="332">
        <v>28663</v>
      </c>
      <c r="G21" s="332">
        <v>29647</v>
      </c>
      <c r="H21" s="332">
        <v>30077</v>
      </c>
      <c r="I21" s="332">
        <v>30631</v>
      </c>
      <c r="J21" s="332">
        <v>30701</v>
      </c>
      <c r="K21" s="746">
        <v>246.766255783643</v>
      </c>
      <c r="L21" s="455"/>
      <c r="M21" s="503"/>
      <c r="N21" s="403"/>
      <c r="AD21" s="730" t="str">
        <f t="shared" si="1"/>
        <v>Santarém</v>
      </c>
      <c r="AE21" s="734">
        <f t="shared" si="2"/>
        <v>266.097047166072</v>
      </c>
      <c r="AF21" s="734">
        <f t="shared" si="3"/>
        <v>257.32</v>
      </c>
      <c r="AG21" s="734">
        <f t="shared" si="4"/>
        <v>115.95213298791001</v>
      </c>
      <c r="AH21" s="734">
        <f t="shared" si="0"/>
        <v>114.12</v>
      </c>
      <c r="AI21" s="733"/>
      <c r="AJ21" s="733"/>
      <c r="AK21" s="733"/>
      <c r="AL21" s="733"/>
      <c r="AM21" s="730" t="str">
        <f t="shared" si="5"/>
        <v>Santarém</v>
      </c>
      <c r="AN21" s="735">
        <f t="shared" si="6"/>
        <v>115.95213298791001</v>
      </c>
      <c r="AO21" s="735">
        <f t="shared" si="6"/>
        <v>114.12</v>
      </c>
    </row>
    <row r="22" spans="1:41" x14ac:dyDescent="0.2">
      <c r="A22" s="403"/>
      <c r="B22" s="466"/>
      <c r="C22" s="95" t="s">
        <v>79</v>
      </c>
      <c r="D22" s="411"/>
      <c r="E22" s="332">
        <v>2509</v>
      </c>
      <c r="F22" s="332">
        <v>2513</v>
      </c>
      <c r="G22" s="332">
        <v>2510</v>
      </c>
      <c r="H22" s="332">
        <v>2501</v>
      </c>
      <c r="I22" s="332">
        <v>2531</v>
      </c>
      <c r="J22" s="332">
        <v>2523</v>
      </c>
      <c r="K22" s="746">
        <v>266.097047166072</v>
      </c>
      <c r="L22" s="455"/>
      <c r="M22" s="503"/>
      <c r="N22" s="403"/>
      <c r="AD22" s="730" t="str">
        <f t="shared" si="1"/>
        <v>Setúbal</v>
      </c>
      <c r="AE22" s="734">
        <f t="shared" si="2"/>
        <v>274.665058012636</v>
      </c>
      <c r="AF22" s="734">
        <f t="shared" si="3"/>
        <v>257.32</v>
      </c>
      <c r="AG22" s="734">
        <f t="shared" si="4"/>
        <v>120.445283864793</v>
      </c>
      <c r="AH22" s="734">
        <f t="shared" si="0"/>
        <v>114.12</v>
      </c>
      <c r="AI22" s="733"/>
      <c r="AJ22" s="733"/>
      <c r="AK22" s="733"/>
      <c r="AL22" s="733"/>
      <c r="AM22" s="730" t="str">
        <f t="shared" si="5"/>
        <v>Setúbal</v>
      </c>
      <c r="AN22" s="735">
        <f t="shared" si="6"/>
        <v>120.445283864793</v>
      </c>
      <c r="AO22" s="735">
        <f t="shared" si="6"/>
        <v>114.12</v>
      </c>
    </row>
    <row r="23" spans="1:41" x14ac:dyDescent="0.2">
      <c r="A23" s="403"/>
      <c r="B23" s="466"/>
      <c r="C23" s="95" t="s">
        <v>58</v>
      </c>
      <c r="D23" s="411"/>
      <c r="E23" s="332">
        <v>8254</v>
      </c>
      <c r="F23" s="332">
        <v>8169</v>
      </c>
      <c r="G23" s="332">
        <v>8289</v>
      </c>
      <c r="H23" s="332">
        <v>8621</v>
      </c>
      <c r="I23" s="332">
        <v>8726</v>
      </c>
      <c r="J23" s="332">
        <v>8710</v>
      </c>
      <c r="K23" s="746">
        <v>274.665058012636</v>
      </c>
      <c r="L23" s="455"/>
      <c r="M23" s="503"/>
      <c r="N23" s="403"/>
      <c r="AD23" s="730" t="str">
        <f t="shared" si="1"/>
        <v>Viana do Castelo</v>
      </c>
      <c r="AE23" s="734">
        <f t="shared" si="2"/>
        <v>225.220286181521</v>
      </c>
      <c r="AF23" s="734">
        <f t="shared" si="3"/>
        <v>257.32</v>
      </c>
      <c r="AG23" s="734">
        <f t="shared" si="4"/>
        <v>121.71648696420699</v>
      </c>
      <c r="AH23" s="734">
        <f t="shared" si="0"/>
        <v>114.12</v>
      </c>
      <c r="AI23" s="733"/>
      <c r="AJ23" s="733"/>
      <c r="AK23" s="733"/>
      <c r="AL23" s="733"/>
      <c r="AM23" s="730" t="str">
        <f t="shared" si="5"/>
        <v>Viana do Castelo</v>
      </c>
      <c r="AN23" s="735">
        <f t="shared" si="6"/>
        <v>121.71648696420699</v>
      </c>
      <c r="AO23" s="735">
        <f t="shared" si="6"/>
        <v>114.12</v>
      </c>
    </row>
    <row r="24" spans="1:41" x14ac:dyDescent="0.2">
      <c r="A24" s="403"/>
      <c r="B24" s="466"/>
      <c r="C24" s="95" t="s">
        <v>65</v>
      </c>
      <c r="D24" s="411"/>
      <c r="E24" s="332">
        <v>1229</v>
      </c>
      <c r="F24" s="332">
        <v>1231</v>
      </c>
      <c r="G24" s="332">
        <v>1223</v>
      </c>
      <c r="H24" s="332">
        <v>1232</v>
      </c>
      <c r="I24" s="332">
        <v>1230</v>
      </c>
      <c r="J24" s="332">
        <v>1223</v>
      </c>
      <c r="K24" s="746">
        <v>225.220286181521</v>
      </c>
      <c r="L24" s="455"/>
      <c r="M24" s="503"/>
      <c r="N24" s="403"/>
      <c r="AD24" s="730" t="str">
        <f t="shared" si="1"/>
        <v>Vila Real</v>
      </c>
      <c r="AE24" s="734">
        <f t="shared" si="2"/>
        <v>240.50523660403601</v>
      </c>
      <c r="AF24" s="734">
        <f t="shared" si="3"/>
        <v>257.32</v>
      </c>
      <c r="AG24" s="734">
        <f t="shared" si="4"/>
        <v>121.01051295518199</v>
      </c>
      <c r="AH24" s="734">
        <f t="shared" si="0"/>
        <v>114.12</v>
      </c>
      <c r="AI24" s="733"/>
      <c r="AJ24" s="733"/>
      <c r="AK24" s="733"/>
      <c r="AL24" s="733"/>
      <c r="AM24" s="730" t="str">
        <f t="shared" si="5"/>
        <v>Vila Real</v>
      </c>
      <c r="AN24" s="735">
        <f t="shared" si="6"/>
        <v>121.01051295518199</v>
      </c>
      <c r="AO24" s="735">
        <f t="shared" si="6"/>
        <v>114.12</v>
      </c>
    </row>
    <row r="25" spans="1:41" x14ac:dyDescent="0.2">
      <c r="A25" s="403"/>
      <c r="B25" s="466"/>
      <c r="C25" s="95" t="s">
        <v>67</v>
      </c>
      <c r="D25" s="411"/>
      <c r="E25" s="332">
        <v>2704</v>
      </c>
      <c r="F25" s="332">
        <v>2713</v>
      </c>
      <c r="G25" s="332">
        <v>2782</v>
      </c>
      <c r="H25" s="332">
        <v>2821</v>
      </c>
      <c r="I25" s="332">
        <v>2839</v>
      </c>
      <c r="J25" s="332">
        <v>2874</v>
      </c>
      <c r="K25" s="746">
        <v>240.50523660403601</v>
      </c>
      <c r="L25" s="455"/>
      <c r="M25" s="503"/>
      <c r="N25" s="403"/>
      <c r="AD25" s="730" t="str">
        <f t="shared" si="1"/>
        <v>Viseu</v>
      </c>
      <c r="AE25" s="734">
        <f t="shared" si="2"/>
        <v>249.25916780728201</v>
      </c>
      <c r="AF25" s="734">
        <f t="shared" si="3"/>
        <v>257.32</v>
      </c>
      <c r="AG25" s="734">
        <f t="shared" si="4"/>
        <v>117.126799588371</v>
      </c>
      <c r="AH25" s="734">
        <f t="shared" si="0"/>
        <v>114.12</v>
      </c>
      <c r="AI25" s="733"/>
      <c r="AJ25" s="733"/>
      <c r="AK25" s="733"/>
      <c r="AL25" s="733"/>
      <c r="AM25" s="730" t="str">
        <f t="shared" si="5"/>
        <v>Viseu</v>
      </c>
      <c r="AN25" s="735">
        <f t="shared" si="6"/>
        <v>117.126799588371</v>
      </c>
      <c r="AO25" s="735">
        <f t="shared" si="6"/>
        <v>114.12</v>
      </c>
    </row>
    <row r="26" spans="1:41" x14ac:dyDescent="0.2">
      <c r="A26" s="403"/>
      <c r="B26" s="466"/>
      <c r="C26" s="95" t="s">
        <v>77</v>
      </c>
      <c r="D26" s="411"/>
      <c r="E26" s="332">
        <v>3366</v>
      </c>
      <c r="F26" s="332">
        <v>3388</v>
      </c>
      <c r="G26" s="332">
        <v>3517</v>
      </c>
      <c r="H26" s="332">
        <v>3554</v>
      </c>
      <c r="I26" s="332">
        <v>3627</v>
      </c>
      <c r="J26" s="332">
        <v>3655</v>
      </c>
      <c r="K26" s="746">
        <v>249.25916780728201</v>
      </c>
      <c r="L26" s="455"/>
      <c r="M26" s="503"/>
      <c r="N26" s="403"/>
      <c r="AD26" s="730" t="str">
        <f t="shared" si="1"/>
        <v>Açores</v>
      </c>
      <c r="AE26" s="734">
        <f t="shared" si="2"/>
        <v>279.76676843230001</v>
      </c>
      <c r="AF26" s="734">
        <f t="shared" si="3"/>
        <v>257.32</v>
      </c>
      <c r="AG26" s="734">
        <f t="shared" si="4"/>
        <v>84.513146730609606</v>
      </c>
      <c r="AH26" s="734">
        <f t="shared" si="0"/>
        <v>114.12</v>
      </c>
      <c r="AI26" s="733"/>
      <c r="AJ26" s="733"/>
      <c r="AK26" s="733"/>
      <c r="AL26" s="733"/>
      <c r="AM26" s="730" t="str">
        <f t="shared" si="5"/>
        <v>Açores</v>
      </c>
      <c r="AN26" s="735">
        <f t="shared" si="6"/>
        <v>84.513146730609606</v>
      </c>
      <c r="AO26" s="735">
        <f t="shared" si="6"/>
        <v>114.12</v>
      </c>
    </row>
    <row r="27" spans="1:41" x14ac:dyDescent="0.2">
      <c r="A27" s="403"/>
      <c r="B27" s="466"/>
      <c r="C27" s="95" t="s">
        <v>130</v>
      </c>
      <c r="D27" s="411"/>
      <c r="E27" s="332">
        <v>6094</v>
      </c>
      <c r="F27" s="332">
        <v>6000</v>
      </c>
      <c r="G27" s="332">
        <v>6179</v>
      </c>
      <c r="H27" s="332">
        <v>6372</v>
      </c>
      <c r="I27" s="332">
        <v>6497</v>
      </c>
      <c r="J27" s="332">
        <v>6553</v>
      </c>
      <c r="K27" s="746">
        <v>279.76676843230001</v>
      </c>
      <c r="L27" s="455"/>
      <c r="M27" s="503"/>
      <c r="N27" s="403"/>
      <c r="AD27" s="730" t="str">
        <f>+C28</f>
        <v>Madeira</v>
      </c>
      <c r="AE27" s="734">
        <f>+K28</f>
        <v>253.570480880649</v>
      </c>
      <c r="AF27" s="734">
        <f t="shared" si="3"/>
        <v>257.32</v>
      </c>
      <c r="AG27" s="734">
        <f>+K65</f>
        <v>108.466579925651</v>
      </c>
      <c r="AH27" s="734">
        <f t="shared" si="0"/>
        <v>114.12</v>
      </c>
      <c r="AI27" s="733"/>
      <c r="AJ27" s="733"/>
      <c r="AK27" s="733"/>
      <c r="AL27" s="733"/>
      <c r="AM27" s="730" t="str">
        <f t="shared" si="5"/>
        <v>Madeira</v>
      </c>
      <c r="AN27" s="735">
        <f t="shared" si="6"/>
        <v>108.466579925651</v>
      </c>
      <c r="AO27" s="735">
        <f t="shared" si="6"/>
        <v>114.12</v>
      </c>
    </row>
    <row r="28" spans="1:41" x14ac:dyDescent="0.2">
      <c r="A28" s="403"/>
      <c r="B28" s="466"/>
      <c r="C28" s="95" t="s">
        <v>131</v>
      </c>
      <c r="D28" s="411"/>
      <c r="E28" s="332">
        <v>1649</v>
      </c>
      <c r="F28" s="332">
        <v>1624</v>
      </c>
      <c r="G28" s="332">
        <v>1671</v>
      </c>
      <c r="H28" s="332">
        <v>1684</v>
      </c>
      <c r="I28" s="332">
        <v>1729</v>
      </c>
      <c r="J28" s="332">
        <v>1729</v>
      </c>
      <c r="K28" s="746">
        <v>253.570480880649</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670" t="s">
        <v>578</v>
      </c>
      <c r="H30" s="1670"/>
      <c r="I30" s="1670"/>
      <c r="J30" s="1670"/>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665" t="s">
        <v>305</v>
      </c>
      <c r="D41" s="1666"/>
      <c r="E41" s="1666"/>
      <c r="F41" s="1666"/>
      <c r="G41" s="1666"/>
      <c r="H41" s="1666"/>
      <c r="I41" s="1666"/>
      <c r="J41" s="1666"/>
      <c r="K41" s="1666"/>
      <c r="L41" s="1667"/>
      <c r="M41" s="523"/>
      <c r="N41" s="403"/>
      <c r="AK41" s="430"/>
      <c r="AL41" s="430"/>
      <c r="AM41" s="430"/>
      <c r="AN41" s="430"/>
      <c r="AO41" s="430"/>
    </row>
    <row r="42" spans="1:41" s="403" customFormat="1" ht="6.75" customHeight="1" x14ac:dyDescent="0.2">
      <c r="B42" s="466"/>
      <c r="C42" s="1569" t="s">
        <v>133</v>
      </c>
      <c r="D42" s="1569"/>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569"/>
      <c r="D43" s="1569"/>
      <c r="E43" s="1672">
        <v>2017</v>
      </c>
      <c r="F43" s="1672"/>
      <c r="G43" s="1672"/>
      <c r="H43" s="1672"/>
      <c r="I43" s="1672"/>
      <c r="J43" s="1360">
        <v>2018</v>
      </c>
      <c r="K43" s="1668" t="str">
        <f xml:space="preserve"> CONCATENATE("valor médio de ",J7,J6)</f>
        <v>valor médio de jan.2018</v>
      </c>
      <c r="L43" s="421"/>
      <c r="M43" s="413"/>
      <c r="N43" s="403"/>
      <c r="AK43" s="430"/>
      <c r="AL43" s="430"/>
      <c r="AM43" s="430"/>
      <c r="AN43" s="430"/>
      <c r="AO43" s="430"/>
    </row>
    <row r="44" spans="1:41" ht="15" customHeight="1" x14ac:dyDescent="0.2">
      <c r="A44" s="403"/>
      <c r="B44" s="466"/>
      <c r="C44" s="418"/>
      <c r="D44" s="418"/>
      <c r="E44" s="741" t="str">
        <f t="shared" ref="E44:J44" si="7">+E7</f>
        <v>ago.</v>
      </c>
      <c r="F44" s="741" t="str">
        <f t="shared" si="7"/>
        <v>set.</v>
      </c>
      <c r="G44" s="741" t="str">
        <f t="shared" si="7"/>
        <v>out.</v>
      </c>
      <c r="H44" s="741" t="str">
        <f t="shared" si="7"/>
        <v>nov.</v>
      </c>
      <c r="I44" s="741" t="str">
        <f t="shared" si="7"/>
        <v>dez.</v>
      </c>
      <c r="J44" s="741" t="str">
        <f t="shared" si="7"/>
        <v>jan.</v>
      </c>
      <c r="K44" s="1669"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208193</v>
      </c>
      <c r="F45" s="380">
        <v>207967</v>
      </c>
      <c r="G45" s="380">
        <v>211965</v>
      </c>
      <c r="H45" s="380">
        <v>215477</v>
      </c>
      <c r="I45" s="380">
        <v>219163</v>
      </c>
      <c r="J45" s="380">
        <v>220043</v>
      </c>
      <c r="K45" s="763">
        <v>114.12</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v>10178</v>
      </c>
      <c r="F46" s="332">
        <v>10140</v>
      </c>
      <c r="G46" s="332">
        <v>10228</v>
      </c>
      <c r="H46" s="332">
        <v>10030</v>
      </c>
      <c r="I46" s="332">
        <v>10021</v>
      </c>
      <c r="J46" s="332">
        <v>10155</v>
      </c>
      <c r="K46" s="747">
        <v>123.393290234107</v>
      </c>
      <c r="L46" s="335"/>
      <c r="M46" s="523"/>
      <c r="N46" s="403"/>
      <c r="AK46" s="430"/>
      <c r="AL46" s="430"/>
      <c r="AM46" s="430"/>
      <c r="AN46" s="430"/>
      <c r="AO46" s="430"/>
    </row>
    <row r="47" spans="1:41" ht="11.65" customHeight="1" x14ac:dyDescent="0.2">
      <c r="A47" s="403"/>
      <c r="B47" s="466"/>
      <c r="C47" s="95" t="s">
        <v>55</v>
      </c>
      <c r="D47" s="411"/>
      <c r="E47" s="332">
        <v>4522</v>
      </c>
      <c r="F47" s="332">
        <v>4473</v>
      </c>
      <c r="G47" s="332">
        <v>4516</v>
      </c>
      <c r="H47" s="332">
        <v>4624</v>
      </c>
      <c r="I47" s="332">
        <v>4650</v>
      </c>
      <c r="J47" s="332">
        <v>4647</v>
      </c>
      <c r="K47" s="747">
        <v>114.90095045715501</v>
      </c>
      <c r="L47" s="335"/>
      <c r="M47" s="523"/>
      <c r="N47" s="403"/>
      <c r="AK47" s="430"/>
      <c r="AL47" s="430"/>
      <c r="AM47" s="430"/>
      <c r="AN47" s="430"/>
      <c r="AO47" s="430"/>
    </row>
    <row r="48" spans="1:41" ht="11.65" customHeight="1" x14ac:dyDescent="0.2">
      <c r="A48" s="403"/>
      <c r="B48" s="466"/>
      <c r="C48" s="95" t="s">
        <v>64</v>
      </c>
      <c r="D48" s="411"/>
      <c r="E48" s="332">
        <v>5818</v>
      </c>
      <c r="F48" s="332">
        <v>5745</v>
      </c>
      <c r="G48" s="332">
        <v>5965</v>
      </c>
      <c r="H48" s="332">
        <v>6072</v>
      </c>
      <c r="I48" s="332">
        <v>6296</v>
      </c>
      <c r="J48" s="332">
        <v>6388</v>
      </c>
      <c r="K48" s="747">
        <v>118.4929565753</v>
      </c>
      <c r="L48" s="335"/>
      <c r="M48" s="523"/>
      <c r="N48" s="403"/>
      <c r="AK48" s="430"/>
      <c r="AL48" s="430"/>
      <c r="AM48" s="430"/>
      <c r="AN48" s="430"/>
      <c r="AO48" s="430"/>
    </row>
    <row r="49" spans="1:41" ht="11.65" customHeight="1" x14ac:dyDescent="0.2">
      <c r="A49" s="403"/>
      <c r="B49" s="466"/>
      <c r="C49" s="95" t="s">
        <v>66</v>
      </c>
      <c r="D49" s="411"/>
      <c r="E49" s="332">
        <v>2024</v>
      </c>
      <c r="F49" s="332">
        <v>2015</v>
      </c>
      <c r="G49" s="332">
        <v>2047</v>
      </c>
      <c r="H49" s="332">
        <v>2115</v>
      </c>
      <c r="I49" s="332">
        <v>2170</v>
      </c>
      <c r="J49" s="332">
        <v>2182</v>
      </c>
      <c r="K49" s="747">
        <v>120.65426027397299</v>
      </c>
      <c r="L49" s="680"/>
      <c r="M49" s="403"/>
      <c r="N49" s="403"/>
      <c r="AK49" s="430"/>
      <c r="AL49" s="430"/>
      <c r="AM49" s="430"/>
      <c r="AN49" s="430"/>
      <c r="AO49" s="430"/>
    </row>
    <row r="50" spans="1:41" ht="11.65" customHeight="1" x14ac:dyDescent="0.2">
      <c r="A50" s="403"/>
      <c r="B50" s="466"/>
      <c r="C50" s="95" t="s">
        <v>75</v>
      </c>
      <c r="D50" s="411"/>
      <c r="E50" s="332">
        <v>3498</v>
      </c>
      <c r="F50" s="332">
        <v>3419</v>
      </c>
      <c r="G50" s="332">
        <v>3427</v>
      </c>
      <c r="H50" s="332">
        <v>3593</v>
      </c>
      <c r="I50" s="332">
        <v>3671</v>
      </c>
      <c r="J50" s="332">
        <v>3651</v>
      </c>
      <c r="K50" s="747">
        <v>114.214143007361</v>
      </c>
      <c r="L50" s="680"/>
      <c r="M50" s="403"/>
      <c r="N50" s="403"/>
      <c r="AK50" s="430"/>
      <c r="AL50" s="430"/>
      <c r="AM50" s="430"/>
      <c r="AN50" s="430"/>
      <c r="AO50" s="430"/>
    </row>
    <row r="51" spans="1:41" ht="11.65" customHeight="1" x14ac:dyDescent="0.2">
      <c r="A51" s="403"/>
      <c r="B51" s="466"/>
      <c r="C51" s="95" t="s">
        <v>61</v>
      </c>
      <c r="D51" s="411"/>
      <c r="E51" s="332">
        <v>6217</v>
      </c>
      <c r="F51" s="332">
        <v>6258</v>
      </c>
      <c r="G51" s="332">
        <v>6362</v>
      </c>
      <c r="H51" s="332">
        <v>6415</v>
      </c>
      <c r="I51" s="332">
        <v>6456</v>
      </c>
      <c r="J51" s="332">
        <v>6560</v>
      </c>
      <c r="K51" s="747">
        <v>124.27517401740199</v>
      </c>
      <c r="L51" s="680"/>
      <c r="M51" s="403"/>
      <c r="N51" s="403"/>
      <c r="AK51" s="430"/>
      <c r="AL51" s="430"/>
      <c r="AM51" s="430"/>
      <c r="AN51" s="430"/>
      <c r="AO51" s="430"/>
    </row>
    <row r="52" spans="1:41" ht="11.65" customHeight="1" x14ac:dyDescent="0.2">
      <c r="A52" s="403"/>
      <c r="B52" s="466"/>
      <c r="C52" s="95" t="s">
        <v>56</v>
      </c>
      <c r="D52" s="411"/>
      <c r="E52" s="332">
        <v>3610</v>
      </c>
      <c r="F52" s="332">
        <v>3532</v>
      </c>
      <c r="G52" s="332">
        <v>3467</v>
      </c>
      <c r="H52" s="332">
        <v>3370</v>
      </c>
      <c r="I52" s="332">
        <v>3435</v>
      </c>
      <c r="J52" s="332">
        <v>3423</v>
      </c>
      <c r="K52" s="747">
        <v>108.101130532845</v>
      </c>
      <c r="L52" s="680"/>
      <c r="M52" s="403"/>
      <c r="N52" s="403"/>
    </row>
    <row r="53" spans="1:41" ht="11.65" customHeight="1" x14ac:dyDescent="0.2">
      <c r="A53" s="403"/>
      <c r="B53" s="466"/>
      <c r="C53" s="95" t="s">
        <v>74</v>
      </c>
      <c r="D53" s="411"/>
      <c r="E53" s="332">
        <v>5211</v>
      </c>
      <c r="F53" s="332">
        <v>5165</v>
      </c>
      <c r="G53" s="332">
        <v>5256</v>
      </c>
      <c r="H53" s="332">
        <v>5375</v>
      </c>
      <c r="I53" s="332">
        <v>5510</v>
      </c>
      <c r="J53" s="332">
        <v>5604</v>
      </c>
      <c r="K53" s="747">
        <v>122.173010605542</v>
      </c>
      <c r="L53" s="680"/>
      <c r="M53" s="403"/>
      <c r="N53" s="403"/>
    </row>
    <row r="54" spans="1:41" ht="11.65" customHeight="1" x14ac:dyDescent="0.2">
      <c r="A54" s="403"/>
      <c r="B54" s="466"/>
      <c r="C54" s="95" t="s">
        <v>76</v>
      </c>
      <c r="D54" s="411"/>
      <c r="E54" s="332">
        <v>2942</v>
      </c>
      <c r="F54" s="332">
        <v>2852</v>
      </c>
      <c r="G54" s="332">
        <v>2747</v>
      </c>
      <c r="H54" s="332">
        <v>2901</v>
      </c>
      <c r="I54" s="332">
        <v>2973</v>
      </c>
      <c r="J54" s="332">
        <v>2968</v>
      </c>
      <c r="K54" s="747">
        <v>111.625260617761</v>
      </c>
      <c r="L54" s="680"/>
      <c r="M54" s="403"/>
      <c r="N54" s="403"/>
    </row>
    <row r="55" spans="1:41" ht="11.65" customHeight="1" x14ac:dyDescent="0.2">
      <c r="A55" s="403"/>
      <c r="B55" s="466"/>
      <c r="C55" s="95" t="s">
        <v>60</v>
      </c>
      <c r="D55" s="411"/>
      <c r="E55" s="332">
        <v>3963</v>
      </c>
      <c r="F55" s="332">
        <v>4030</v>
      </c>
      <c r="G55" s="332">
        <v>4003</v>
      </c>
      <c r="H55" s="332">
        <v>4081</v>
      </c>
      <c r="I55" s="332">
        <v>4218</v>
      </c>
      <c r="J55" s="332">
        <v>4215</v>
      </c>
      <c r="K55" s="747">
        <v>120.06067238580999</v>
      </c>
      <c r="L55" s="680"/>
      <c r="M55" s="403"/>
      <c r="N55" s="403"/>
    </row>
    <row r="56" spans="1:41" ht="11.65" customHeight="1" x14ac:dyDescent="0.2">
      <c r="A56" s="403"/>
      <c r="B56" s="466"/>
      <c r="C56" s="95" t="s">
        <v>59</v>
      </c>
      <c r="D56" s="411"/>
      <c r="E56" s="332">
        <v>36340</v>
      </c>
      <c r="F56" s="332">
        <v>36921</v>
      </c>
      <c r="G56" s="332">
        <v>37617</v>
      </c>
      <c r="H56" s="332">
        <v>38132</v>
      </c>
      <c r="I56" s="332">
        <v>38561</v>
      </c>
      <c r="J56" s="332">
        <v>38587</v>
      </c>
      <c r="K56" s="747">
        <v>116.955098149617</v>
      </c>
      <c r="L56" s="680"/>
      <c r="M56" s="403"/>
      <c r="N56" s="403"/>
    </row>
    <row r="57" spans="1:41" ht="11.65" customHeight="1" x14ac:dyDescent="0.2">
      <c r="A57" s="403"/>
      <c r="B57" s="466"/>
      <c r="C57" s="95" t="s">
        <v>57</v>
      </c>
      <c r="D57" s="411"/>
      <c r="E57" s="332">
        <v>3264</v>
      </c>
      <c r="F57" s="332">
        <v>3174</v>
      </c>
      <c r="G57" s="332">
        <v>3203</v>
      </c>
      <c r="H57" s="332">
        <v>3274</v>
      </c>
      <c r="I57" s="332">
        <v>3345</v>
      </c>
      <c r="J57" s="332">
        <v>3333</v>
      </c>
      <c r="K57" s="747">
        <v>115.834283201407</v>
      </c>
      <c r="L57" s="680"/>
      <c r="M57" s="403"/>
      <c r="N57" s="403"/>
    </row>
    <row r="58" spans="1:41" ht="11.65" customHeight="1" x14ac:dyDescent="0.2">
      <c r="A58" s="403"/>
      <c r="B58" s="466"/>
      <c r="C58" s="95" t="s">
        <v>63</v>
      </c>
      <c r="D58" s="411"/>
      <c r="E58" s="332">
        <v>60721</v>
      </c>
      <c r="F58" s="332">
        <v>60804</v>
      </c>
      <c r="G58" s="332">
        <v>62612</v>
      </c>
      <c r="H58" s="332">
        <v>63585</v>
      </c>
      <c r="I58" s="332">
        <v>64692</v>
      </c>
      <c r="J58" s="332">
        <v>64896</v>
      </c>
      <c r="K58" s="747">
        <v>115.331704713318</v>
      </c>
      <c r="L58" s="680"/>
      <c r="M58" s="403"/>
      <c r="N58" s="403"/>
    </row>
    <row r="59" spans="1:41" ht="11.65" customHeight="1" x14ac:dyDescent="0.2">
      <c r="A59" s="403"/>
      <c r="B59" s="466"/>
      <c r="C59" s="95" t="s">
        <v>79</v>
      </c>
      <c r="D59" s="411"/>
      <c r="E59" s="332">
        <v>5480</v>
      </c>
      <c r="F59" s="332">
        <v>5412</v>
      </c>
      <c r="G59" s="332">
        <v>5388</v>
      </c>
      <c r="H59" s="332">
        <v>5496</v>
      </c>
      <c r="I59" s="332">
        <v>5629</v>
      </c>
      <c r="J59" s="332">
        <v>5625</v>
      </c>
      <c r="K59" s="747">
        <v>115.95213298791001</v>
      </c>
      <c r="L59" s="680"/>
      <c r="M59" s="403"/>
      <c r="N59" s="403"/>
    </row>
    <row r="60" spans="1:41" ht="11.65" customHeight="1" x14ac:dyDescent="0.2">
      <c r="A60" s="403"/>
      <c r="B60" s="466"/>
      <c r="C60" s="95" t="s">
        <v>58</v>
      </c>
      <c r="D60" s="411"/>
      <c r="E60" s="332">
        <v>18223</v>
      </c>
      <c r="F60" s="332">
        <v>18083</v>
      </c>
      <c r="G60" s="332">
        <v>18272</v>
      </c>
      <c r="H60" s="332">
        <v>18856</v>
      </c>
      <c r="I60" s="332">
        <v>19300</v>
      </c>
      <c r="J60" s="332">
        <v>19388</v>
      </c>
      <c r="K60" s="747">
        <v>120.445283864793</v>
      </c>
      <c r="L60" s="680"/>
      <c r="M60" s="403"/>
      <c r="N60" s="403"/>
    </row>
    <row r="61" spans="1:41" ht="11.65" customHeight="1" x14ac:dyDescent="0.2">
      <c r="A61" s="403"/>
      <c r="B61" s="466"/>
      <c r="C61" s="95" t="s">
        <v>65</v>
      </c>
      <c r="D61" s="411"/>
      <c r="E61" s="332">
        <v>2206</v>
      </c>
      <c r="F61" s="332">
        <v>2213</v>
      </c>
      <c r="G61" s="332">
        <v>2210</v>
      </c>
      <c r="H61" s="332">
        <v>2241</v>
      </c>
      <c r="I61" s="332">
        <v>2260</v>
      </c>
      <c r="J61" s="332">
        <v>2241</v>
      </c>
      <c r="K61" s="747">
        <v>121.71648696420699</v>
      </c>
      <c r="L61" s="680"/>
      <c r="M61" s="403"/>
      <c r="N61" s="403"/>
    </row>
    <row r="62" spans="1:41" ht="11.65" customHeight="1" x14ac:dyDescent="0.2">
      <c r="A62" s="403"/>
      <c r="B62" s="466"/>
      <c r="C62" s="95" t="s">
        <v>67</v>
      </c>
      <c r="D62" s="411"/>
      <c r="E62" s="332">
        <v>5323</v>
      </c>
      <c r="F62" s="332">
        <v>5316</v>
      </c>
      <c r="G62" s="332">
        <v>5473</v>
      </c>
      <c r="H62" s="332">
        <v>5563</v>
      </c>
      <c r="I62" s="332">
        <v>5592</v>
      </c>
      <c r="J62" s="332">
        <v>5655</v>
      </c>
      <c r="K62" s="747">
        <v>121.01051295518199</v>
      </c>
      <c r="L62" s="680"/>
      <c r="M62" s="403"/>
      <c r="N62" s="403"/>
      <c r="P62" s="460"/>
    </row>
    <row r="63" spans="1:41" ht="11.65" customHeight="1" x14ac:dyDescent="0.2">
      <c r="A63" s="403"/>
      <c r="B63" s="466"/>
      <c r="C63" s="95" t="s">
        <v>77</v>
      </c>
      <c r="D63" s="411"/>
      <c r="E63" s="332">
        <v>7139</v>
      </c>
      <c r="F63" s="332">
        <v>7141</v>
      </c>
      <c r="G63" s="332">
        <v>7407</v>
      </c>
      <c r="H63" s="332">
        <v>7503</v>
      </c>
      <c r="I63" s="332">
        <v>7683</v>
      </c>
      <c r="J63" s="332">
        <v>7701</v>
      </c>
      <c r="K63" s="747">
        <v>117.126799588371</v>
      </c>
      <c r="L63" s="680"/>
      <c r="M63" s="403"/>
      <c r="N63" s="403"/>
    </row>
    <row r="64" spans="1:41" ht="11.25" customHeight="1" x14ac:dyDescent="0.2">
      <c r="A64" s="403"/>
      <c r="B64" s="466"/>
      <c r="C64" s="95" t="s">
        <v>130</v>
      </c>
      <c r="D64" s="411"/>
      <c r="E64" s="332">
        <v>17690</v>
      </c>
      <c r="F64" s="332">
        <v>17493</v>
      </c>
      <c r="G64" s="332">
        <v>17936</v>
      </c>
      <c r="H64" s="332">
        <v>18410</v>
      </c>
      <c r="I64" s="332">
        <v>18769</v>
      </c>
      <c r="J64" s="332">
        <v>18858</v>
      </c>
      <c r="K64" s="747">
        <v>84.513146730609606</v>
      </c>
      <c r="L64" s="680"/>
      <c r="M64" s="403"/>
      <c r="N64" s="403"/>
    </row>
    <row r="65" spans="1:15" ht="11.65" customHeight="1" x14ac:dyDescent="0.2">
      <c r="A65" s="403"/>
      <c r="B65" s="466"/>
      <c r="C65" s="95" t="s">
        <v>131</v>
      </c>
      <c r="D65" s="411"/>
      <c r="E65" s="332">
        <v>3824</v>
      </c>
      <c r="F65" s="332">
        <v>3783</v>
      </c>
      <c r="G65" s="332">
        <v>3832</v>
      </c>
      <c r="H65" s="332">
        <v>3841</v>
      </c>
      <c r="I65" s="332">
        <v>3933</v>
      </c>
      <c r="J65" s="332">
        <v>3967</v>
      </c>
      <c r="K65" s="747">
        <v>108.466579925651</v>
      </c>
      <c r="L65" s="680"/>
      <c r="M65" s="403"/>
      <c r="N65" s="403"/>
    </row>
    <row r="66" spans="1:15" s="683" customFormat="1" ht="7.5" customHeight="1" x14ac:dyDescent="0.15">
      <c r="A66" s="681"/>
      <c r="B66" s="682"/>
      <c r="C66" s="1671" t="str">
        <f>CONCATENATE("notas: dados sujeitos a atualizações"".")</f>
        <v>notas: dados sujeitos a atualizações".</v>
      </c>
      <c r="D66" s="1671"/>
      <c r="E66" s="1671"/>
      <c r="F66" s="1671"/>
      <c r="G66" s="1671"/>
      <c r="H66" s="1671"/>
      <c r="I66" s="1671"/>
      <c r="J66" s="1671"/>
      <c r="K66" s="1671"/>
      <c r="L66" s="1671"/>
      <c r="M66" s="1108"/>
      <c r="N66" s="1108"/>
      <c r="O66" s="1108"/>
    </row>
    <row r="67" spans="1:15" ht="9" customHeight="1" x14ac:dyDescent="0.2">
      <c r="A67" s="403"/>
      <c r="B67" s="685"/>
      <c r="C67" s="686" t="s">
        <v>555</v>
      </c>
      <c r="D67" s="411"/>
      <c r="E67" s="684"/>
      <c r="F67" s="684"/>
      <c r="G67" s="684"/>
      <c r="H67" s="684"/>
      <c r="I67" s="687"/>
      <c r="J67" s="577"/>
      <c r="K67" s="577"/>
      <c r="L67" s="577"/>
      <c r="M67" s="523"/>
      <c r="N67" s="403"/>
    </row>
    <row r="68" spans="1:15" ht="13.5" customHeight="1" x14ac:dyDescent="0.2">
      <c r="A68" s="403"/>
      <c r="B68" s="682"/>
      <c r="C68" s="471" t="s">
        <v>423</v>
      </c>
      <c r="D68" s="411"/>
      <c r="E68" s="684"/>
      <c r="F68" s="684"/>
      <c r="G68" s="684"/>
      <c r="H68" s="684"/>
      <c r="I68" s="446" t="s">
        <v>134</v>
      </c>
      <c r="J68" s="577"/>
      <c r="K68" s="577"/>
      <c r="L68" s="577"/>
      <c r="M68" s="523"/>
      <c r="N68" s="403"/>
    </row>
    <row r="69" spans="1:15" ht="13.5" customHeight="1" x14ac:dyDescent="0.2">
      <c r="A69" s="403"/>
      <c r="B69" s="688">
        <v>18</v>
      </c>
      <c r="C69" s="1664">
        <v>43132</v>
      </c>
      <c r="D69" s="1664"/>
      <c r="E69" s="1664"/>
      <c r="F69" s="1664"/>
      <c r="G69" s="413"/>
      <c r="H69" s="413"/>
      <c r="I69" s="413"/>
      <c r="J69" s="413"/>
      <c r="K69" s="413"/>
      <c r="L69" s="413"/>
      <c r="M69" s="413"/>
      <c r="N69" s="413"/>
    </row>
  </sheetData>
  <mergeCells count="13">
    <mergeCell ref="L1:M1"/>
    <mergeCell ref="B2:D2"/>
    <mergeCell ref="C4:L4"/>
    <mergeCell ref="C5:D6"/>
    <mergeCell ref="K6:K7"/>
    <mergeCell ref="E6:I6"/>
    <mergeCell ref="C69:F69"/>
    <mergeCell ref="C41:L41"/>
    <mergeCell ref="C42:D43"/>
    <mergeCell ref="K43:K44"/>
    <mergeCell ref="G30:J30"/>
    <mergeCell ref="C66:L66"/>
    <mergeCell ref="E43:I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X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692" t="s">
        <v>329</v>
      </c>
      <c r="C1" s="1692"/>
      <c r="D1" s="1692"/>
      <c r="E1" s="405"/>
      <c r="F1" s="405"/>
      <c r="G1" s="405"/>
      <c r="H1" s="405"/>
      <c r="I1" s="405"/>
      <c r="J1" s="406"/>
      <c r="K1" s="690"/>
      <c r="L1" s="690"/>
      <c r="M1" s="690"/>
      <c r="N1" s="407"/>
      <c r="O1" s="403"/>
    </row>
    <row r="2" spans="1:15" ht="6" customHeight="1" x14ac:dyDescent="0.2">
      <c r="A2" s="403"/>
      <c r="B2" s="1693"/>
      <c r="C2" s="1693"/>
      <c r="D2" s="1693"/>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64" t="s">
        <v>73</v>
      </c>
      <c r="N3" s="414"/>
      <c r="O3" s="403"/>
    </row>
    <row r="4" spans="1:15" s="417" customFormat="1" ht="13.5" customHeight="1" thickBot="1" x14ac:dyDescent="0.25">
      <c r="A4" s="415"/>
      <c r="B4" s="416"/>
      <c r="C4" s="1694" t="s">
        <v>0</v>
      </c>
      <c r="D4" s="1695"/>
      <c r="E4" s="1695"/>
      <c r="F4" s="1695"/>
      <c r="G4" s="1695"/>
      <c r="H4" s="1695"/>
      <c r="I4" s="1695"/>
      <c r="J4" s="1695"/>
      <c r="K4" s="1695"/>
      <c r="L4" s="1695"/>
      <c r="M4" s="1696"/>
      <c r="N4" s="414"/>
      <c r="O4" s="403"/>
    </row>
    <row r="5" spans="1:15" ht="4.5" customHeight="1" x14ac:dyDescent="0.2">
      <c r="A5" s="403"/>
      <c r="B5" s="413"/>
      <c r="C5" s="1569" t="s">
        <v>78</v>
      </c>
      <c r="D5" s="1569"/>
      <c r="F5" s="848"/>
      <c r="G5" s="848"/>
      <c r="H5" s="848"/>
      <c r="I5" s="420"/>
      <c r="J5" s="420"/>
      <c r="K5" s="420"/>
      <c r="L5" s="420"/>
      <c r="M5" s="420"/>
      <c r="N5" s="414"/>
      <c r="O5" s="403"/>
    </row>
    <row r="6" spans="1:15" ht="12" customHeight="1" x14ac:dyDescent="0.2">
      <c r="A6" s="403"/>
      <c r="B6" s="413"/>
      <c r="C6" s="1569"/>
      <c r="D6" s="1569"/>
      <c r="E6" s="1571">
        <v>2017</v>
      </c>
      <c r="F6" s="1571"/>
      <c r="G6" s="1571"/>
      <c r="H6" s="1571"/>
      <c r="I6" s="1571"/>
      <c r="J6" s="1571"/>
      <c r="K6" s="1571"/>
      <c r="L6" s="1698"/>
      <c r="M6" s="1359">
        <v>2018</v>
      </c>
      <c r="N6" s="414"/>
      <c r="O6" s="403"/>
    </row>
    <row r="7" spans="1:15" s="417" customFormat="1" ht="12.75" customHeight="1" x14ac:dyDescent="0.2">
      <c r="A7" s="415"/>
      <c r="B7" s="416"/>
      <c r="C7" s="422"/>
      <c r="D7" s="422"/>
      <c r="E7" s="833" t="s">
        <v>101</v>
      </c>
      <c r="F7" s="833" t="s">
        <v>100</v>
      </c>
      <c r="G7" s="748" t="s">
        <v>99</v>
      </c>
      <c r="H7" s="834" t="s">
        <v>98</v>
      </c>
      <c r="I7" s="833" t="s">
        <v>97</v>
      </c>
      <c r="J7" s="834" t="s">
        <v>96</v>
      </c>
      <c r="K7" s="834" t="s">
        <v>95</v>
      </c>
      <c r="L7" s="834" t="s">
        <v>94</v>
      </c>
      <c r="M7" s="834" t="s">
        <v>93</v>
      </c>
      <c r="N7" s="414"/>
      <c r="O7" s="403"/>
    </row>
    <row r="8" spans="1:15" s="426" customFormat="1" ht="12.75" customHeight="1" x14ac:dyDescent="0.2">
      <c r="A8" s="423"/>
      <c r="B8" s="424"/>
      <c r="C8" s="1684" t="s">
        <v>475</v>
      </c>
      <c r="D8" s="1684"/>
      <c r="E8" s="425"/>
      <c r="F8" s="425"/>
      <c r="G8" s="425"/>
      <c r="H8" s="425"/>
      <c r="I8" s="425"/>
      <c r="J8" s="425"/>
      <c r="K8" s="425"/>
      <c r="L8" s="425"/>
      <c r="M8" s="425"/>
      <c r="N8" s="414"/>
      <c r="O8" s="403"/>
    </row>
    <row r="9" spans="1:15" ht="11.25" customHeight="1" x14ac:dyDescent="0.2">
      <c r="A9" s="403"/>
      <c r="B9" s="1056"/>
      <c r="C9" s="1051" t="s">
        <v>135</v>
      </c>
      <c r="D9" s="1057"/>
      <c r="E9" s="1058">
        <v>235227</v>
      </c>
      <c r="F9" s="1058">
        <v>234456</v>
      </c>
      <c r="G9" s="1058">
        <v>233731</v>
      </c>
      <c r="H9" s="1058">
        <v>233018</v>
      </c>
      <c r="I9" s="1058">
        <v>232252</v>
      </c>
      <c r="J9" s="1058">
        <v>231618</v>
      </c>
      <c r="K9" s="1058">
        <v>231164</v>
      </c>
      <c r="L9" s="1058">
        <v>230324</v>
      </c>
      <c r="M9" s="1058">
        <v>179636</v>
      </c>
      <c r="N9" s="414"/>
      <c r="O9" s="403"/>
    </row>
    <row r="10" spans="1:15" ht="11.25" customHeight="1" x14ac:dyDescent="0.2">
      <c r="A10" s="403"/>
      <c r="B10" s="1056"/>
      <c r="C10" s="1051"/>
      <c r="D10" s="1059" t="s">
        <v>72</v>
      </c>
      <c r="E10" s="1060">
        <v>124205</v>
      </c>
      <c r="F10" s="1060">
        <v>123862</v>
      </c>
      <c r="G10" s="1060">
        <v>123586</v>
      </c>
      <c r="H10" s="1060">
        <v>123288</v>
      </c>
      <c r="I10" s="1060">
        <v>122964</v>
      </c>
      <c r="J10" s="1060">
        <v>122703</v>
      </c>
      <c r="K10" s="1060">
        <v>122539</v>
      </c>
      <c r="L10" s="1060">
        <v>122166</v>
      </c>
      <c r="M10" s="1060">
        <v>93737</v>
      </c>
      <c r="N10" s="414"/>
      <c r="O10" s="403"/>
    </row>
    <row r="11" spans="1:15" ht="11.25" customHeight="1" x14ac:dyDescent="0.2">
      <c r="A11" s="403"/>
      <c r="B11" s="1056"/>
      <c r="C11" s="1051"/>
      <c r="D11" s="1059" t="s">
        <v>71</v>
      </c>
      <c r="E11" s="1060">
        <v>111022</v>
      </c>
      <c r="F11" s="1060">
        <v>110594</v>
      </c>
      <c r="G11" s="1060">
        <v>110145</v>
      </c>
      <c r="H11" s="1060">
        <v>109730</v>
      </c>
      <c r="I11" s="1060">
        <v>109288</v>
      </c>
      <c r="J11" s="1060">
        <v>108915</v>
      </c>
      <c r="K11" s="1060">
        <v>108625</v>
      </c>
      <c r="L11" s="1060">
        <v>108158</v>
      </c>
      <c r="M11" s="1060">
        <v>85899</v>
      </c>
      <c r="N11" s="414"/>
      <c r="O11" s="403"/>
    </row>
    <row r="12" spans="1:15" ht="11.25" customHeight="1" x14ac:dyDescent="0.2">
      <c r="A12" s="403"/>
      <c r="B12" s="1056"/>
      <c r="C12" s="1051" t="s">
        <v>136</v>
      </c>
      <c r="D12" s="1057"/>
      <c r="E12" s="1058">
        <v>2032424</v>
      </c>
      <c r="F12" s="1058">
        <v>2033205</v>
      </c>
      <c r="G12" s="1058">
        <v>2034017</v>
      </c>
      <c r="H12" s="1058">
        <v>2035123</v>
      </c>
      <c r="I12" s="1058">
        <v>2035585</v>
      </c>
      <c r="J12" s="1058">
        <v>2036055</v>
      </c>
      <c r="K12" s="1058">
        <v>2037514</v>
      </c>
      <c r="L12" s="1058">
        <v>2038573</v>
      </c>
      <c r="M12" s="1058">
        <v>2037860</v>
      </c>
      <c r="N12" s="414"/>
      <c r="O12" s="403"/>
    </row>
    <row r="13" spans="1:15" ht="11.25" customHeight="1" x14ac:dyDescent="0.2">
      <c r="A13" s="403"/>
      <c r="B13" s="1056"/>
      <c r="C13" s="1051"/>
      <c r="D13" s="1059" t="s">
        <v>72</v>
      </c>
      <c r="E13" s="1060">
        <v>956852</v>
      </c>
      <c r="F13" s="1060">
        <v>957189</v>
      </c>
      <c r="G13" s="1060">
        <v>957390</v>
      </c>
      <c r="H13" s="1060">
        <v>957833</v>
      </c>
      <c r="I13" s="1060">
        <v>957904</v>
      </c>
      <c r="J13" s="1060">
        <v>957972</v>
      </c>
      <c r="K13" s="1060">
        <v>958342</v>
      </c>
      <c r="L13" s="1060">
        <v>958442</v>
      </c>
      <c r="M13" s="1060">
        <v>957869</v>
      </c>
      <c r="N13" s="414"/>
      <c r="O13" s="403"/>
    </row>
    <row r="14" spans="1:15" ht="11.25" customHeight="1" x14ac:dyDescent="0.2">
      <c r="A14" s="403"/>
      <c r="B14" s="1056"/>
      <c r="C14" s="1051"/>
      <c r="D14" s="1059" t="s">
        <v>71</v>
      </c>
      <c r="E14" s="1060">
        <v>1075572</v>
      </c>
      <c r="F14" s="1060">
        <v>1076016</v>
      </c>
      <c r="G14" s="1060">
        <v>1076627</v>
      </c>
      <c r="H14" s="1060">
        <v>1077290</v>
      </c>
      <c r="I14" s="1060">
        <v>1077681</v>
      </c>
      <c r="J14" s="1060">
        <v>1078083</v>
      </c>
      <c r="K14" s="1060">
        <v>1079172</v>
      </c>
      <c r="L14" s="1060">
        <v>1080131</v>
      </c>
      <c r="M14" s="1060">
        <v>1079991</v>
      </c>
      <c r="N14" s="414"/>
      <c r="O14" s="403"/>
    </row>
    <row r="15" spans="1:15" ht="11.25" customHeight="1" x14ac:dyDescent="0.2">
      <c r="A15" s="403"/>
      <c r="B15" s="1056"/>
      <c r="C15" s="1051" t="s">
        <v>137</v>
      </c>
      <c r="D15" s="1057"/>
      <c r="E15" s="1058">
        <v>716178</v>
      </c>
      <c r="F15" s="1058">
        <v>717512</v>
      </c>
      <c r="G15" s="1058">
        <v>718739</v>
      </c>
      <c r="H15" s="1058">
        <v>718225</v>
      </c>
      <c r="I15" s="1058">
        <v>712459</v>
      </c>
      <c r="J15" s="1058">
        <v>712788</v>
      </c>
      <c r="K15" s="1058">
        <v>714211</v>
      </c>
      <c r="L15" s="1058">
        <v>715121</v>
      </c>
      <c r="M15" s="1058">
        <v>715383</v>
      </c>
      <c r="N15" s="414"/>
      <c r="O15" s="403"/>
    </row>
    <row r="16" spans="1:15" ht="11.25" customHeight="1" x14ac:dyDescent="0.2">
      <c r="A16" s="403"/>
      <c r="B16" s="1056"/>
      <c r="C16" s="1051"/>
      <c r="D16" s="1059" t="s">
        <v>72</v>
      </c>
      <c r="E16" s="1060">
        <v>132336</v>
      </c>
      <c r="F16" s="1060">
        <v>132788</v>
      </c>
      <c r="G16" s="1060">
        <v>133123</v>
      </c>
      <c r="H16" s="1060">
        <v>133279</v>
      </c>
      <c r="I16" s="1060">
        <v>130656</v>
      </c>
      <c r="J16" s="1060">
        <v>130887</v>
      </c>
      <c r="K16" s="1060">
        <v>131463</v>
      </c>
      <c r="L16" s="1060">
        <v>131825</v>
      </c>
      <c r="M16" s="1060">
        <v>132011</v>
      </c>
      <c r="N16" s="414"/>
      <c r="O16" s="403"/>
    </row>
    <row r="17" spans="1:24" ht="11.25" customHeight="1" x14ac:dyDescent="0.2">
      <c r="A17" s="403"/>
      <c r="B17" s="1056"/>
      <c r="C17" s="1051"/>
      <c r="D17" s="1059" t="s">
        <v>71</v>
      </c>
      <c r="E17" s="1060">
        <v>583842</v>
      </c>
      <c r="F17" s="1060">
        <v>584724</v>
      </c>
      <c r="G17" s="1060">
        <v>585616</v>
      </c>
      <c r="H17" s="1060">
        <v>584946</v>
      </c>
      <c r="I17" s="1060">
        <v>581803</v>
      </c>
      <c r="J17" s="1060">
        <v>581901</v>
      </c>
      <c r="K17" s="1060">
        <v>582748</v>
      </c>
      <c r="L17" s="1060">
        <v>583296</v>
      </c>
      <c r="M17" s="1060">
        <v>583372</v>
      </c>
      <c r="N17" s="414"/>
      <c r="O17" s="403"/>
    </row>
    <row r="18" spans="1:24" ht="8.25" customHeight="1" x14ac:dyDescent="0.2">
      <c r="A18" s="403"/>
      <c r="B18" s="1056"/>
      <c r="C18" s="1697" t="s">
        <v>579</v>
      </c>
      <c r="D18" s="1697"/>
      <c r="E18" s="1697"/>
      <c r="F18" s="1697"/>
      <c r="G18" s="1697"/>
      <c r="H18" s="1697"/>
      <c r="I18" s="1697"/>
      <c r="J18" s="1697"/>
      <c r="K18" s="1697"/>
      <c r="L18" s="1697"/>
      <c r="M18" s="1697"/>
      <c r="N18" s="414"/>
      <c r="O18" s="88"/>
    </row>
    <row r="19" spans="1:24" ht="3.75" customHeight="1" thickBot="1" x14ac:dyDescent="0.25">
      <c r="A19" s="403"/>
      <c r="B19" s="413"/>
      <c r="C19" s="691"/>
      <c r="D19" s="691"/>
      <c r="E19" s="691"/>
      <c r="F19" s="691"/>
      <c r="G19" s="691"/>
      <c r="H19" s="691"/>
      <c r="I19" s="691"/>
      <c r="J19" s="691"/>
      <c r="K19" s="691"/>
      <c r="L19" s="691"/>
      <c r="M19" s="691"/>
      <c r="N19" s="414"/>
      <c r="O19" s="88"/>
    </row>
    <row r="20" spans="1:24" ht="15" customHeight="1" thickBot="1" x14ac:dyDescent="0.25">
      <c r="A20" s="403"/>
      <c r="B20" s="413"/>
      <c r="C20" s="1681" t="s">
        <v>470</v>
      </c>
      <c r="D20" s="1682"/>
      <c r="E20" s="1682"/>
      <c r="F20" s="1682"/>
      <c r="G20" s="1682"/>
      <c r="H20" s="1682"/>
      <c r="I20" s="1682"/>
      <c r="J20" s="1682"/>
      <c r="K20" s="1682"/>
      <c r="L20" s="1682"/>
      <c r="M20" s="1683"/>
      <c r="N20" s="414"/>
      <c r="O20" s="403"/>
    </row>
    <row r="21" spans="1:24" ht="9" customHeight="1" x14ac:dyDescent="0.2">
      <c r="A21" s="403"/>
      <c r="B21" s="413"/>
      <c r="C21" s="89" t="s">
        <v>78</v>
      </c>
      <c r="D21" s="411"/>
      <c r="E21" s="427"/>
      <c r="F21" s="427"/>
      <c r="G21" s="427"/>
      <c r="H21" s="427"/>
      <c r="I21" s="427"/>
      <c r="J21" s="427"/>
      <c r="K21" s="427"/>
      <c r="L21" s="427"/>
      <c r="M21" s="427"/>
      <c r="N21" s="414"/>
      <c r="O21" s="403"/>
    </row>
    <row r="22" spans="1:24" ht="12.75" customHeight="1" x14ac:dyDescent="0.2">
      <c r="A22" s="403"/>
      <c r="B22" s="413"/>
      <c r="C22" s="1684" t="s">
        <v>138</v>
      </c>
      <c r="D22" s="1684"/>
      <c r="E22" s="408"/>
      <c r="F22" s="425"/>
      <c r="G22" s="425"/>
      <c r="H22" s="425"/>
      <c r="I22" s="425"/>
      <c r="J22" s="425"/>
      <c r="K22" s="425"/>
      <c r="L22" s="425"/>
      <c r="M22" s="425"/>
      <c r="N22" s="414"/>
      <c r="O22" s="403"/>
    </row>
    <row r="23" spans="1:24" s="417" customFormat="1" ht="11.25" customHeight="1" x14ac:dyDescent="0.2">
      <c r="A23" s="415"/>
      <c r="B23" s="1061"/>
      <c r="C23" s="1045" t="s">
        <v>139</v>
      </c>
      <c r="D23" s="1062"/>
      <c r="E23" s="1048">
        <v>1132186</v>
      </c>
      <c r="F23" s="1048">
        <v>1136825</v>
      </c>
      <c r="G23" s="1048">
        <v>1141402</v>
      </c>
      <c r="H23" s="1048">
        <v>1142182</v>
      </c>
      <c r="I23" s="1048">
        <v>1107334</v>
      </c>
      <c r="J23" s="1048">
        <v>1111676</v>
      </c>
      <c r="K23" s="1048">
        <v>1113759</v>
      </c>
      <c r="L23" s="1048">
        <v>1103354</v>
      </c>
      <c r="M23" s="1048">
        <v>1042039</v>
      </c>
      <c r="N23" s="414"/>
      <c r="O23" s="415"/>
    </row>
    <row r="24" spans="1:24" ht="11.25" customHeight="1" x14ac:dyDescent="0.2">
      <c r="A24" s="403"/>
      <c r="B24" s="1056"/>
      <c r="C24" s="1689" t="s">
        <v>344</v>
      </c>
      <c r="D24" s="1689"/>
      <c r="E24" s="1048">
        <v>87512</v>
      </c>
      <c r="F24" s="1048">
        <v>88130</v>
      </c>
      <c r="G24" s="1048">
        <v>88609</v>
      </c>
      <c r="H24" s="1048">
        <v>88970</v>
      </c>
      <c r="I24" s="1048">
        <v>89149</v>
      </c>
      <c r="J24" s="1048">
        <v>89662</v>
      </c>
      <c r="K24" s="1048">
        <v>90103</v>
      </c>
      <c r="L24" s="1048">
        <v>89958</v>
      </c>
      <c r="M24" s="1048">
        <v>83739</v>
      </c>
      <c r="N24" s="428"/>
      <c r="O24" s="403"/>
      <c r="Q24" s="417"/>
      <c r="R24" s="417"/>
      <c r="S24" s="417"/>
      <c r="T24" s="417"/>
      <c r="U24" s="417"/>
      <c r="V24" s="417"/>
      <c r="W24" s="417"/>
      <c r="X24" s="417"/>
    </row>
    <row r="25" spans="1:24" ht="11.25" customHeight="1" x14ac:dyDescent="0.2">
      <c r="A25" s="403"/>
      <c r="B25" s="1056"/>
      <c r="C25" s="1691" t="s">
        <v>140</v>
      </c>
      <c r="D25" s="1691"/>
      <c r="E25" s="1048">
        <v>6502</v>
      </c>
      <c r="F25" s="1048">
        <v>7428</v>
      </c>
      <c r="G25" s="1048">
        <v>8160</v>
      </c>
      <c r="H25" s="1048">
        <v>5001</v>
      </c>
      <c r="I25" s="1048">
        <v>1931</v>
      </c>
      <c r="J25" s="1048">
        <v>623</v>
      </c>
      <c r="K25" s="1048">
        <v>1040</v>
      </c>
      <c r="L25" s="1048">
        <v>1707</v>
      </c>
      <c r="M25" s="1048">
        <v>4001</v>
      </c>
      <c r="N25" s="414"/>
      <c r="O25" s="430"/>
      <c r="Q25" s="417"/>
      <c r="R25" s="417"/>
      <c r="S25" s="417"/>
      <c r="T25" s="417"/>
      <c r="U25" s="417"/>
      <c r="V25" s="417"/>
      <c r="W25" s="417"/>
      <c r="X25" s="417"/>
    </row>
    <row r="26" spans="1:24" ht="11.25" customHeight="1" x14ac:dyDescent="0.2">
      <c r="A26" s="403"/>
      <c r="B26" s="1056"/>
      <c r="C26" s="1689" t="s">
        <v>141</v>
      </c>
      <c r="D26" s="1689"/>
      <c r="E26" s="1179">
        <v>13311</v>
      </c>
      <c r="F26" s="1179">
        <v>13315</v>
      </c>
      <c r="G26" s="1179">
        <v>13300</v>
      </c>
      <c r="H26" s="1179">
        <v>13319</v>
      </c>
      <c r="I26" s="1179">
        <v>13339</v>
      </c>
      <c r="J26" s="1447" t="s">
        <v>580</v>
      </c>
      <c r="K26" s="1447" t="s">
        <v>580</v>
      </c>
      <c r="L26" s="1447" t="s">
        <v>580</v>
      </c>
      <c r="M26" s="1447" t="s">
        <v>580</v>
      </c>
      <c r="N26" s="414"/>
      <c r="O26" s="403"/>
      <c r="Q26" s="417"/>
      <c r="R26" s="417"/>
      <c r="S26" s="417"/>
      <c r="T26" s="417"/>
      <c r="U26" s="417"/>
      <c r="V26" s="417"/>
      <c r="W26" s="417"/>
      <c r="X26" s="417"/>
    </row>
    <row r="27" spans="1:24" ht="11.25" customHeight="1" x14ac:dyDescent="0.2">
      <c r="A27" s="403"/>
      <c r="B27" s="1056"/>
      <c r="C27" s="1689" t="s">
        <v>345</v>
      </c>
      <c r="D27" s="1689"/>
      <c r="E27" s="1048">
        <v>12554</v>
      </c>
      <c r="F27" s="1048">
        <v>12553</v>
      </c>
      <c r="G27" s="1048">
        <v>12538</v>
      </c>
      <c r="H27" s="1048">
        <v>12533</v>
      </c>
      <c r="I27" s="1048">
        <v>12511</v>
      </c>
      <c r="J27" s="1048">
        <v>12453</v>
      </c>
      <c r="K27" s="1048">
        <v>12406</v>
      </c>
      <c r="L27" s="1048">
        <v>12288</v>
      </c>
      <c r="M27" s="1048">
        <v>12058</v>
      </c>
      <c r="N27" s="414"/>
      <c r="O27" s="403"/>
      <c r="Q27" s="417"/>
      <c r="R27" s="417"/>
      <c r="S27" s="417"/>
      <c r="T27" s="417"/>
      <c r="U27" s="417"/>
      <c r="V27" s="417"/>
      <c r="W27" s="417"/>
      <c r="X27" s="417"/>
    </row>
    <row r="28" spans="1:24" s="434" customFormat="1" ht="8.25" customHeight="1" x14ac:dyDescent="0.2">
      <c r="A28" s="431"/>
      <c r="B28" s="1063"/>
      <c r="C28" s="1690" t="s">
        <v>581</v>
      </c>
      <c r="D28" s="1690"/>
      <c r="E28" s="1690"/>
      <c r="F28" s="1690"/>
      <c r="G28" s="1690"/>
      <c r="H28" s="1690" t="s">
        <v>505</v>
      </c>
      <c r="I28" s="1690"/>
      <c r="J28" s="1690"/>
      <c r="K28" s="1690"/>
      <c r="L28" s="1690"/>
      <c r="M28" s="1690"/>
      <c r="N28" s="432"/>
      <c r="O28" s="433"/>
      <c r="Q28" s="417"/>
      <c r="R28" s="417"/>
      <c r="S28" s="417"/>
      <c r="T28" s="417"/>
      <c r="U28" s="417"/>
      <c r="V28" s="417"/>
      <c r="W28" s="417"/>
      <c r="X28" s="417"/>
    </row>
    <row r="29" spans="1:24" ht="3.75" customHeight="1" thickBot="1" x14ac:dyDescent="0.25">
      <c r="A29" s="403"/>
      <c r="B29" s="413"/>
      <c r="C29" s="413"/>
      <c r="D29" s="413"/>
      <c r="E29" s="410"/>
      <c r="F29" s="410"/>
      <c r="G29" s="410"/>
      <c r="H29" s="410"/>
      <c r="I29" s="410"/>
      <c r="J29" s="410"/>
      <c r="K29" s="411"/>
      <c r="L29" s="410"/>
      <c r="M29" s="411"/>
      <c r="N29" s="414"/>
      <c r="O29" s="435"/>
    </row>
    <row r="30" spans="1:24" ht="13.5" customHeight="1" thickBot="1" x14ac:dyDescent="0.25">
      <c r="A30" s="403"/>
      <c r="B30" s="413"/>
      <c r="C30" s="1665" t="s">
        <v>1</v>
      </c>
      <c r="D30" s="1666"/>
      <c r="E30" s="1666"/>
      <c r="F30" s="1666"/>
      <c r="G30" s="1666"/>
      <c r="H30" s="1666"/>
      <c r="I30" s="1666"/>
      <c r="J30" s="1666"/>
      <c r="K30" s="1666"/>
      <c r="L30" s="1666"/>
      <c r="M30" s="1667"/>
      <c r="N30" s="414"/>
      <c r="O30" s="403"/>
    </row>
    <row r="31" spans="1:24" ht="9" customHeight="1" x14ac:dyDescent="0.2">
      <c r="A31" s="403"/>
      <c r="B31" s="413"/>
      <c r="C31" s="89" t="s">
        <v>78</v>
      </c>
      <c r="D31" s="411"/>
      <c r="E31" s="436"/>
      <c r="F31" s="436"/>
      <c r="G31" s="436"/>
      <c r="H31" s="436"/>
      <c r="I31" s="436"/>
      <c r="J31" s="436"/>
      <c r="K31" s="436"/>
      <c r="L31" s="436"/>
      <c r="M31" s="436"/>
      <c r="N31" s="414"/>
      <c r="O31" s="403"/>
    </row>
    <row r="32" spans="1:24" s="441" customFormat="1" ht="13.5" customHeight="1" x14ac:dyDescent="0.2">
      <c r="A32" s="437"/>
      <c r="B32" s="438"/>
      <c r="C32" s="1680" t="s">
        <v>324</v>
      </c>
      <c r="D32" s="1680"/>
      <c r="E32" s="439">
        <v>200786</v>
      </c>
      <c r="F32" s="439">
        <v>191307</v>
      </c>
      <c r="G32" s="439">
        <v>189069</v>
      </c>
      <c r="H32" s="439">
        <v>185473</v>
      </c>
      <c r="I32" s="439">
        <v>188969</v>
      </c>
      <c r="J32" s="439">
        <v>180164</v>
      </c>
      <c r="K32" s="439">
        <v>182468</v>
      </c>
      <c r="L32" s="439">
        <v>185284</v>
      </c>
      <c r="M32" s="439">
        <v>192331</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61"/>
      <c r="C34" s="1679" t="s">
        <v>142</v>
      </c>
      <c r="D34" s="1679"/>
      <c r="E34" s="1048">
        <v>159217</v>
      </c>
      <c r="F34" s="1048">
        <v>151799</v>
      </c>
      <c r="G34" s="1048">
        <v>151002</v>
      </c>
      <c r="H34" s="1048">
        <v>149680</v>
      </c>
      <c r="I34" s="1048">
        <v>154341</v>
      </c>
      <c r="J34" s="1048">
        <v>146226</v>
      </c>
      <c r="K34" s="1048">
        <v>148300</v>
      </c>
      <c r="L34" s="1048">
        <v>150807</v>
      </c>
      <c r="M34" s="1048">
        <v>157440</v>
      </c>
      <c r="N34" s="442"/>
      <c r="O34" s="415"/>
    </row>
    <row r="35" spans="1:16" s="417" customFormat="1" ht="23.25" customHeight="1" x14ac:dyDescent="0.2">
      <c r="A35" s="415"/>
      <c r="B35" s="1061"/>
      <c r="C35" s="1679" t="s">
        <v>143</v>
      </c>
      <c r="D35" s="1679"/>
      <c r="E35" s="1048">
        <v>8696</v>
      </c>
      <c r="F35" s="1048">
        <v>7687</v>
      </c>
      <c r="G35" s="1048">
        <v>7396</v>
      </c>
      <c r="H35" s="1048">
        <v>7077</v>
      </c>
      <c r="I35" s="1048">
        <v>6881</v>
      </c>
      <c r="J35" s="1048">
        <v>6750</v>
      </c>
      <c r="K35" s="1048">
        <v>7596</v>
      </c>
      <c r="L35" s="1048">
        <v>8385</v>
      </c>
      <c r="M35" s="1048">
        <v>9263</v>
      </c>
      <c r="N35" s="442"/>
      <c r="O35" s="415"/>
    </row>
    <row r="36" spans="1:16" s="417" customFormat="1" ht="21.75" customHeight="1" x14ac:dyDescent="0.2">
      <c r="A36" s="415"/>
      <c r="B36" s="1061"/>
      <c r="C36" s="1679" t="s">
        <v>145</v>
      </c>
      <c r="D36" s="1679"/>
      <c r="E36" s="1048">
        <v>30963</v>
      </c>
      <c r="F36" s="1048">
        <v>29998</v>
      </c>
      <c r="G36" s="1048">
        <v>28752</v>
      </c>
      <c r="H36" s="1048">
        <v>26864</v>
      </c>
      <c r="I36" s="1048">
        <v>25809</v>
      </c>
      <c r="J36" s="1048">
        <v>25489</v>
      </c>
      <c r="K36" s="1048">
        <v>24940</v>
      </c>
      <c r="L36" s="1048">
        <v>24471</v>
      </c>
      <c r="M36" s="1048">
        <v>23826</v>
      </c>
      <c r="N36" s="442"/>
      <c r="O36" s="415"/>
    </row>
    <row r="37" spans="1:16" s="417" customFormat="1" ht="20.25" customHeight="1" x14ac:dyDescent="0.2">
      <c r="A37" s="415"/>
      <c r="B37" s="1061"/>
      <c r="C37" s="1679" t="s">
        <v>146</v>
      </c>
      <c r="D37" s="1679"/>
      <c r="E37" s="1048">
        <v>40</v>
      </c>
      <c r="F37" s="1048">
        <v>33</v>
      </c>
      <c r="G37" s="1048">
        <v>30</v>
      </c>
      <c r="H37" s="1048">
        <v>30</v>
      </c>
      <c r="I37" s="1048">
        <v>29</v>
      </c>
      <c r="J37" s="1048">
        <v>26</v>
      </c>
      <c r="K37" s="1048">
        <v>26</v>
      </c>
      <c r="L37" s="1048">
        <v>26</v>
      </c>
      <c r="M37" s="1048">
        <v>28</v>
      </c>
      <c r="N37" s="442"/>
      <c r="O37" s="415"/>
    </row>
    <row r="38" spans="1:16" s="417" customFormat="1" ht="20.25" customHeight="1" x14ac:dyDescent="0.2">
      <c r="A38" s="415"/>
      <c r="B38" s="1061"/>
      <c r="C38" s="1679" t="s">
        <v>476</v>
      </c>
      <c r="D38" s="1679"/>
      <c r="E38" s="1048">
        <v>3151</v>
      </c>
      <c r="F38" s="1048">
        <v>3233</v>
      </c>
      <c r="G38" s="1048">
        <v>3149</v>
      </c>
      <c r="H38" s="1048">
        <v>2752</v>
      </c>
      <c r="I38" s="1048">
        <v>2643</v>
      </c>
      <c r="J38" s="1048">
        <v>2599</v>
      </c>
      <c r="K38" s="1048">
        <v>2604</v>
      </c>
      <c r="L38" s="1048">
        <v>2458</v>
      </c>
      <c r="M38" s="1048">
        <v>2348</v>
      </c>
      <c r="N38" s="442"/>
      <c r="O38" s="415"/>
    </row>
    <row r="39" spans="1:16" s="417" customFormat="1" ht="3.75" customHeight="1" x14ac:dyDescent="0.2">
      <c r="A39" s="415"/>
      <c r="B39" s="1061"/>
      <c r="C39" s="1089"/>
      <c r="D39" s="1090"/>
      <c r="E39" s="1091"/>
      <c r="F39" s="1091"/>
      <c r="G39" s="1091"/>
      <c r="H39" s="1091"/>
      <c r="I39" s="1091"/>
      <c r="J39" s="1091"/>
      <c r="K39" s="1091"/>
      <c r="L39" s="1091"/>
      <c r="M39" s="1091"/>
      <c r="N39" s="442"/>
      <c r="O39" s="415"/>
    </row>
    <row r="40" spans="1:16" ht="12.75" customHeight="1" x14ac:dyDescent="0.2">
      <c r="A40" s="403"/>
      <c r="B40" s="413"/>
      <c r="C40" s="1680" t="s">
        <v>337</v>
      </c>
      <c r="D40" s="1680"/>
      <c r="E40" s="439"/>
      <c r="F40" s="439"/>
      <c r="G40" s="439"/>
      <c r="H40" s="439"/>
      <c r="I40" s="439"/>
      <c r="J40" s="439"/>
      <c r="K40" s="439"/>
      <c r="L40" s="439"/>
      <c r="M40" s="439"/>
      <c r="N40" s="414"/>
      <c r="O40" s="403"/>
    </row>
    <row r="41" spans="1:16" ht="10.5" customHeight="1" x14ac:dyDescent="0.2">
      <c r="A41" s="403"/>
      <c r="B41" s="413"/>
      <c r="C41" s="1051" t="s">
        <v>62</v>
      </c>
      <c r="D41" s="1046"/>
      <c r="E41" s="1047">
        <v>12002</v>
      </c>
      <c r="F41" s="1047">
        <v>11534</v>
      </c>
      <c r="G41" s="1047">
        <v>11386</v>
      </c>
      <c r="H41" s="1047">
        <v>11068</v>
      </c>
      <c r="I41" s="1047">
        <v>11534</v>
      </c>
      <c r="J41" s="1047">
        <v>11068</v>
      </c>
      <c r="K41" s="1047">
        <v>10708</v>
      </c>
      <c r="L41" s="1047">
        <v>10429</v>
      </c>
      <c r="M41" s="1047">
        <v>10801</v>
      </c>
      <c r="N41" s="414"/>
      <c r="O41" s="403">
        <v>24716</v>
      </c>
      <c r="P41" s="459"/>
    </row>
    <row r="42" spans="1:16" ht="10.5" customHeight="1" x14ac:dyDescent="0.2">
      <c r="A42" s="403"/>
      <c r="B42" s="413"/>
      <c r="C42" s="1051" t="s">
        <v>55</v>
      </c>
      <c r="D42" s="1046"/>
      <c r="E42" s="1047">
        <v>2728</v>
      </c>
      <c r="F42" s="1047">
        <v>2480</v>
      </c>
      <c r="G42" s="1047">
        <v>2408</v>
      </c>
      <c r="H42" s="1047">
        <v>2359</v>
      </c>
      <c r="I42" s="1047">
        <v>2424</v>
      </c>
      <c r="J42" s="1047">
        <v>2408</v>
      </c>
      <c r="K42" s="1047">
        <v>2544</v>
      </c>
      <c r="L42" s="1047">
        <v>2522</v>
      </c>
      <c r="M42" s="1047">
        <v>2795</v>
      </c>
      <c r="N42" s="414"/>
      <c r="O42" s="403">
        <v>5505</v>
      </c>
    </row>
    <row r="43" spans="1:16" ht="10.5" customHeight="1" x14ac:dyDescent="0.2">
      <c r="A43" s="403"/>
      <c r="B43" s="413"/>
      <c r="C43" s="1051" t="s">
        <v>64</v>
      </c>
      <c r="D43" s="1046"/>
      <c r="E43" s="1047">
        <v>15281</v>
      </c>
      <c r="F43" s="1047">
        <v>14805</v>
      </c>
      <c r="G43" s="1047">
        <v>14746</v>
      </c>
      <c r="H43" s="1047">
        <v>14676</v>
      </c>
      <c r="I43" s="1047">
        <v>15508</v>
      </c>
      <c r="J43" s="1047">
        <v>14354</v>
      </c>
      <c r="K43" s="1047">
        <v>14188</v>
      </c>
      <c r="L43" s="1047">
        <v>14305</v>
      </c>
      <c r="M43" s="1047">
        <v>14546</v>
      </c>
      <c r="N43" s="414"/>
      <c r="O43" s="403">
        <v>35834</v>
      </c>
    </row>
    <row r="44" spans="1:16" ht="10.5" customHeight="1" x14ac:dyDescent="0.2">
      <c r="A44" s="403"/>
      <c r="B44" s="413"/>
      <c r="C44" s="1051" t="s">
        <v>66</v>
      </c>
      <c r="D44" s="1046"/>
      <c r="E44" s="1047">
        <v>1827</v>
      </c>
      <c r="F44" s="1047">
        <v>1725</v>
      </c>
      <c r="G44" s="1047">
        <v>1745</v>
      </c>
      <c r="H44" s="1047">
        <v>1759</v>
      </c>
      <c r="I44" s="1047">
        <v>1834</v>
      </c>
      <c r="J44" s="1047">
        <v>1714</v>
      </c>
      <c r="K44" s="1047">
        <v>1668</v>
      </c>
      <c r="L44" s="1047">
        <v>1625</v>
      </c>
      <c r="M44" s="1047">
        <v>1678</v>
      </c>
      <c r="N44" s="414"/>
      <c r="O44" s="403">
        <v>3304</v>
      </c>
    </row>
    <row r="45" spans="1:16" ht="10.5" customHeight="1" x14ac:dyDescent="0.2">
      <c r="A45" s="403"/>
      <c r="B45" s="413"/>
      <c r="C45" s="1051" t="s">
        <v>75</v>
      </c>
      <c r="D45" s="1046"/>
      <c r="E45" s="1047">
        <v>3062</v>
      </c>
      <c r="F45" s="1047">
        <v>2974</v>
      </c>
      <c r="G45" s="1047">
        <v>2971</v>
      </c>
      <c r="H45" s="1047">
        <v>3023</v>
      </c>
      <c r="I45" s="1047">
        <v>3086</v>
      </c>
      <c r="J45" s="1047">
        <v>2868</v>
      </c>
      <c r="K45" s="1047">
        <v>2828</v>
      </c>
      <c r="L45" s="1047">
        <v>2788</v>
      </c>
      <c r="M45" s="1047">
        <v>2830</v>
      </c>
      <c r="N45" s="414"/>
      <c r="O45" s="403">
        <v>6334</v>
      </c>
    </row>
    <row r="46" spans="1:16" ht="10.5" customHeight="1" x14ac:dyDescent="0.2">
      <c r="A46" s="403"/>
      <c r="B46" s="413"/>
      <c r="C46" s="1051" t="s">
        <v>61</v>
      </c>
      <c r="D46" s="1046"/>
      <c r="E46" s="1047">
        <v>7025</v>
      </c>
      <c r="F46" s="1047">
        <v>6523</v>
      </c>
      <c r="G46" s="1047">
        <v>6313</v>
      </c>
      <c r="H46" s="1047">
        <v>6203</v>
      </c>
      <c r="I46" s="1047">
        <v>6508</v>
      </c>
      <c r="J46" s="1047">
        <v>5875</v>
      </c>
      <c r="K46" s="1047">
        <v>5831</v>
      </c>
      <c r="L46" s="1047">
        <v>5900</v>
      </c>
      <c r="M46" s="1047">
        <v>6292</v>
      </c>
      <c r="N46" s="414"/>
      <c r="O46" s="403">
        <v>14052</v>
      </c>
    </row>
    <row r="47" spans="1:16" ht="10.5" customHeight="1" x14ac:dyDescent="0.2">
      <c r="A47" s="403"/>
      <c r="B47" s="413"/>
      <c r="C47" s="1051" t="s">
        <v>56</v>
      </c>
      <c r="D47" s="1046"/>
      <c r="E47" s="1047">
        <v>2875</v>
      </c>
      <c r="F47" s="1047">
        <v>2613</v>
      </c>
      <c r="G47" s="1047">
        <v>2646</v>
      </c>
      <c r="H47" s="1047">
        <v>2701</v>
      </c>
      <c r="I47" s="1047">
        <v>2698</v>
      </c>
      <c r="J47" s="1047">
        <v>2740</v>
      </c>
      <c r="K47" s="1047">
        <v>2624</v>
      </c>
      <c r="L47" s="1047">
        <v>2438</v>
      </c>
      <c r="M47" s="1047">
        <v>2547</v>
      </c>
      <c r="N47" s="414"/>
      <c r="O47" s="403">
        <v>5973</v>
      </c>
    </row>
    <row r="48" spans="1:16" ht="10.5" customHeight="1" x14ac:dyDescent="0.2">
      <c r="A48" s="403"/>
      <c r="B48" s="413"/>
      <c r="C48" s="1051" t="s">
        <v>74</v>
      </c>
      <c r="D48" s="1046"/>
      <c r="E48" s="1047">
        <v>8169</v>
      </c>
      <c r="F48" s="1047">
        <v>6478</v>
      </c>
      <c r="G48" s="1047">
        <v>5855</v>
      </c>
      <c r="H48" s="1047">
        <v>5405</v>
      </c>
      <c r="I48" s="1047">
        <v>5605</v>
      </c>
      <c r="J48" s="1047">
        <v>6215</v>
      </c>
      <c r="K48" s="1047">
        <v>10349</v>
      </c>
      <c r="L48" s="1047">
        <v>14058</v>
      </c>
      <c r="M48" s="1047">
        <v>15438</v>
      </c>
      <c r="N48" s="414"/>
      <c r="O48" s="403">
        <v>26102</v>
      </c>
    </row>
    <row r="49" spans="1:15" ht="10.5" customHeight="1" x14ac:dyDescent="0.2">
      <c r="A49" s="403"/>
      <c r="B49" s="413"/>
      <c r="C49" s="1051" t="s">
        <v>76</v>
      </c>
      <c r="D49" s="1046"/>
      <c r="E49" s="1047">
        <v>2075</v>
      </c>
      <c r="F49" s="1047">
        <v>1970</v>
      </c>
      <c r="G49" s="1047">
        <v>1892</v>
      </c>
      <c r="H49" s="1047">
        <v>1832</v>
      </c>
      <c r="I49" s="1047">
        <v>1802</v>
      </c>
      <c r="J49" s="1047">
        <v>1836</v>
      </c>
      <c r="K49" s="1047">
        <v>1767</v>
      </c>
      <c r="L49" s="1047">
        <v>1696</v>
      </c>
      <c r="M49" s="1047">
        <v>1772</v>
      </c>
      <c r="N49" s="414"/>
      <c r="O49" s="403">
        <v>4393</v>
      </c>
    </row>
    <row r="50" spans="1:15" ht="10.5" customHeight="1" x14ac:dyDescent="0.2">
      <c r="A50" s="403"/>
      <c r="B50" s="413"/>
      <c r="C50" s="1051" t="s">
        <v>60</v>
      </c>
      <c r="D50" s="1046"/>
      <c r="E50" s="1047">
        <v>6680</v>
      </c>
      <c r="F50" s="1047">
        <v>6270</v>
      </c>
      <c r="G50" s="1047">
        <v>6250</v>
      </c>
      <c r="H50" s="1047">
        <v>6500</v>
      </c>
      <c r="I50" s="1047">
        <v>6261</v>
      </c>
      <c r="J50" s="1047">
        <v>5880</v>
      </c>
      <c r="K50" s="1047">
        <v>5790</v>
      </c>
      <c r="L50" s="1047">
        <v>5891</v>
      </c>
      <c r="M50" s="1047">
        <v>6549</v>
      </c>
      <c r="N50" s="414"/>
      <c r="O50" s="403">
        <v>16923</v>
      </c>
    </row>
    <row r="51" spans="1:15" ht="10.5" customHeight="1" x14ac:dyDescent="0.2">
      <c r="A51" s="403"/>
      <c r="B51" s="413"/>
      <c r="C51" s="1051" t="s">
        <v>59</v>
      </c>
      <c r="D51" s="1046"/>
      <c r="E51" s="1047">
        <v>42179</v>
      </c>
      <c r="F51" s="1047">
        <v>41008</v>
      </c>
      <c r="G51" s="1047">
        <v>40340</v>
      </c>
      <c r="H51" s="1047">
        <v>38802</v>
      </c>
      <c r="I51" s="1047">
        <v>39077</v>
      </c>
      <c r="J51" s="1047">
        <v>37812</v>
      </c>
      <c r="K51" s="1047">
        <v>37436</v>
      </c>
      <c r="L51" s="1047">
        <v>36828</v>
      </c>
      <c r="M51" s="1047">
        <v>37078</v>
      </c>
      <c r="N51" s="414"/>
      <c r="O51" s="403">
        <v>81201</v>
      </c>
    </row>
    <row r="52" spans="1:15" ht="10.5" customHeight="1" x14ac:dyDescent="0.2">
      <c r="A52" s="403"/>
      <c r="B52" s="413"/>
      <c r="C52" s="1051" t="s">
        <v>57</v>
      </c>
      <c r="D52" s="1046"/>
      <c r="E52" s="1047">
        <v>2266</v>
      </c>
      <c r="F52" s="1047">
        <v>2111</v>
      </c>
      <c r="G52" s="1047">
        <v>2172</v>
      </c>
      <c r="H52" s="1047">
        <v>2180</v>
      </c>
      <c r="I52" s="1047">
        <v>2159</v>
      </c>
      <c r="J52" s="1047">
        <v>2152</v>
      </c>
      <c r="K52" s="1047">
        <v>2143</v>
      </c>
      <c r="L52" s="1047">
        <v>2062</v>
      </c>
      <c r="M52" s="1047">
        <v>2218</v>
      </c>
      <c r="N52" s="414"/>
      <c r="O52" s="403">
        <v>4403</v>
      </c>
    </row>
    <row r="53" spans="1:15" ht="10.5" customHeight="1" x14ac:dyDescent="0.2">
      <c r="A53" s="403"/>
      <c r="B53" s="413"/>
      <c r="C53" s="1051" t="s">
        <v>63</v>
      </c>
      <c r="D53" s="1046"/>
      <c r="E53" s="1047">
        <v>42649</v>
      </c>
      <c r="F53" s="1047">
        <v>41030</v>
      </c>
      <c r="G53" s="1047">
        <v>41210</v>
      </c>
      <c r="H53" s="1047">
        <v>41109</v>
      </c>
      <c r="I53" s="1047">
        <v>42168</v>
      </c>
      <c r="J53" s="1047">
        <v>39025</v>
      </c>
      <c r="K53" s="1047">
        <v>38509</v>
      </c>
      <c r="L53" s="1047">
        <v>38468</v>
      </c>
      <c r="M53" s="1047">
        <v>39894</v>
      </c>
      <c r="N53" s="414"/>
      <c r="O53" s="403">
        <v>88638</v>
      </c>
    </row>
    <row r="54" spans="1:15" ht="10.5" customHeight="1" x14ac:dyDescent="0.2">
      <c r="A54" s="403"/>
      <c r="B54" s="413"/>
      <c r="C54" s="1051" t="s">
        <v>79</v>
      </c>
      <c r="D54" s="1046"/>
      <c r="E54" s="1047">
        <v>7816</v>
      </c>
      <c r="F54" s="1047">
        <v>7206</v>
      </c>
      <c r="G54" s="1047">
        <v>7037</v>
      </c>
      <c r="H54" s="1047">
        <v>7028</v>
      </c>
      <c r="I54" s="1047">
        <v>7108</v>
      </c>
      <c r="J54" s="1047">
        <v>6935</v>
      </c>
      <c r="K54" s="1047">
        <v>7240</v>
      </c>
      <c r="L54" s="1047">
        <v>7259</v>
      </c>
      <c r="M54" s="1047">
        <v>7718</v>
      </c>
      <c r="N54" s="414"/>
      <c r="O54" s="403">
        <v>18640</v>
      </c>
    </row>
    <row r="55" spans="1:15" ht="10.5" customHeight="1" x14ac:dyDescent="0.2">
      <c r="A55" s="403"/>
      <c r="B55" s="413"/>
      <c r="C55" s="1051" t="s">
        <v>58</v>
      </c>
      <c r="D55" s="1046"/>
      <c r="E55" s="1047">
        <v>18219</v>
      </c>
      <c r="F55" s="1047">
        <v>17525</v>
      </c>
      <c r="G55" s="1047">
        <v>17354</v>
      </c>
      <c r="H55" s="1047">
        <v>16573</v>
      </c>
      <c r="I55" s="1047">
        <v>16643</v>
      </c>
      <c r="J55" s="1047">
        <v>16105</v>
      </c>
      <c r="K55" s="1047">
        <v>15483</v>
      </c>
      <c r="L55" s="1047">
        <v>15346</v>
      </c>
      <c r="M55" s="1047">
        <v>15922</v>
      </c>
      <c r="N55" s="414"/>
      <c r="O55" s="403">
        <v>35533</v>
      </c>
    </row>
    <row r="56" spans="1:15" ht="10.5" customHeight="1" x14ac:dyDescent="0.2">
      <c r="A56" s="403"/>
      <c r="B56" s="413"/>
      <c r="C56" s="1051" t="s">
        <v>65</v>
      </c>
      <c r="D56" s="1046"/>
      <c r="E56" s="1047">
        <v>3168</v>
      </c>
      <c r="F56" s="1047">
        <v>2931</v>
      </c>
      <c r="G56" s="1047">
        <v>2934</v>
      </c>
      <c r="H56" s="1047">
        <v>3071</v>
      </c>
      <c r="I56" s="1047">
        <v>2917</v>
      </c>
      <c r="J56" s="1047">
        <v>2768</v>
      </c>
      <c r="K56" s="1047">
        <v>2562</v>
      </c>
      <c r="L56" s="1047">
        <v>2514</v>
      </c>
      <c r="M56" s="1047">
        <v>2661</v>
      </c>
      <c r="N56" s="414"/>
      <c r="O56" s="403">
        <v>6979</v>
      </c>
    </row>
    <row r="57" spans="1:15" ht="10.5" customHeight="1" x14ac:dyDescent="0.2">
      <c r="A57" s="403"/>
      <c r="B57" s="413"/>
      <c r="C57" s="1051" t="s">
        <v>67</v>
      </c>
      <c r="D57" s="1046"/>
      <c r="E57" s="1047">
        <v>3076</v>
      </c>
      <c r="F57" s="1047">
        <v>2945</v>
      </c>
      <c r="G57" s="1047">
        <v>2968</v>
      </c>
      <c r="H57" s="1047">
        <v>2896</v>
      </c>
      <c r="I57" s="1047">
        <v>3110</v>
      </c>
      <c r="J57" s="1047">
        <v>2804</v>
      </c>
      <c r="K57" s="1047">
        <v>2803</v>
      </c>
      <c r="L57" s="1047">
        <v>2855</v>
      </c>
      <c r="M57" s="1047">
        <v>2951</v>
      </c>
      <c r="N57" s="414"/>
      <c r="O57" s="403">
        <v>5622</v>
      </c>
    </row>
    <row r="58" spans="1:15" ht="10.5" customHeight="1" x14ac:dyDescent="0.2">
      <c r="A58" s="403"/>
      <c r="B58" s="413"/>
      <c r="C58" s="1051" t="s">
        <v>77</v>
      </c>
      <c r="D58" s="1046"/>
      <c r="E58" s="1047">
        <v>6188</v>
      </c>
      <c r="F58" s="1047">
        <v>5828</v>
      </c>
      <c r="G58" s="1047">
        <v>5696</v>
      </c>
      <c r="H58" s="1047">
        <v>5655</v>
      </c>
      <c r="I58" s="1047">
        <v>5884</v>
      </c>
      <c r="J58" s="1047">
        <v>5385</v>
      </c>
      <c r="K58" s="1047">
        <v>5611</v>
      </c>
      <c r="L58" s="1047">
        <v>5759</v>
      </c>
      <c r="M58" s="1047">
        <v>6044</v>
      </c>
      <c r="N58" s="414"/>
      <c r="O58" s="403">
        <v>12225</v>
      </c>
    </row>
    <row r="59" spans="1:15" ht="10.5" customHeight="1" x14ac:dyDescent="0.2">
      <c r="A59" s="403"/>
      <c r="B59" s="413"/>
      <c r="C59" s="1051" t="s">
        <v>130</v>
      </c>
      <c r="D59" s="1046"/>
      <c r="E59" s="1047">
        <v>7327</v>
      </c>
      <c r="F59" s="1047">
        <v>7356</v>
      </c>
      <c r="G59" s="1047">
        <v>7314</v>
      </c>
      <c r="H59" s="1047">
        <v>7101</v>
      </c>
      <c r="I59" s="1047">
        <v>6958</v>
      </c>
      <c r="J59" s="1047">
        <v>6754</v>
      </c>
      <c r="K59" s="1047">
        <v>6848</v>
      </c>
      <c r="L59" s="1047">
        <v>6891</v>
      </c>
      <c r="M59" s="1047">
        <v>7057</v>
      </c>
      <c r="N59" s="414"/>
      <c r="O59" s="403">
        <v>8291</v>
      </c>
    </row>
    <row r="60" spans="1:15" ht="10.5" customHeight="1" x14ac:dyDescent="0.2">
      <c r="A60" s="403"/>
      <c r="B60" s="413"/>
      <c r="C60" s="1051" t="s">
        <v>131</v>
      </c>
      <c r="D60" s="1046"/>
      <c r="E60" s="1047">
        <v>6188</v>
      </c>
      <c r="F60" s="1047">
        <v>6004</v>
      </c>
      <c r="G60" s="1047">
        <v>5838</v>
      </c>
      <c r="H60" s="1047">
        <v>5533</v>
      </c>
      <c r="I60" s="1047">
        <v>5688</v>
      </c>
      <c r="J60" s="1047">
        <v>5469</v>
      </c>
      <c r="K60" s="1047">
        <v>5536</v>
      </c>
      <c r="L60" s="1047">
        <v>5650</v>
      </c>
      <c r="M60" s="1047">
        <v>5541</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61"/>
      <c r="C62" s="1679" t="s">
        <v>148</v>
      </c>
      <c r="D62" s="1679"/>
      <c r="E62" s="1049">
        <v>451.30707494113602</v>
      </c>
      <c r="F62" s="1049">
        <v>462.08428654737298</v>
      </c>
      <c r="G62" s="1049">
        <v>461.34911873451699</v>
      </c>
      <c r="H62" s="1049">
        <v>465.22</v>
      </c>
      <c r="I62" s="1049">
        <v>465.03</v>
      </c>
      <c r="J62" s="1049">
        <v>462.05</v>
      </c>
      <c r="K62" s="1049">
        <v>465.45</v>
      </c>
      <c r="L62" s="1049">
        <v>470.38</v>
      </c>
      <c r="M62" s="1049">
        <v>481.49</v>
      </c>
      <c r="N62" s="442"/>
      <c r="O62" s="415">
        <v>491.25</v>
      </c>
    </row>
    <row r="63" spans="1:15" s="417" customFormat="1" ht="18" customHeight="1" x14ac:dyDescent="0.2">
      <c r="A63" s="415"/>
      <c r="B63" s="1061"/>
      <c r="C63" s="1678" t="s">
        <v>582</v>
      </c>
      <c r="D63" s="1678"/>
      <c r="E63" s="1678"/>
      <c r="F63" s="1678"/>
      <c r="G63" s="1678"/>
      <c r="H63" s="1678"/>
      <c r="I63" s="1678"/>
      <c r="J63" s="1678"/>
      <c r="K63" s="1678"/>
      <c r="L63" s="1678"/>
      <c r="M63" s="1678"/>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681" t="s">
        <v>22</v>
      </c>
      <c r="D65" s="1682"/>
      <c r="E65" s="1682"/>
      <c r="F65" s="1682"/>
      <c r="G65" s="1682"/>
      <c r="H65" s="1682"/>
      <c r="I65" s="1682"/>
      <c r="J65" s="1682"/>
      <c r="K65" s="1682"/>
      <c r="L65" s="1682"/>
      <c r="M65" s="1683"/>
      <c r="N65" s="414"/>
      <c r="O65" s="403"/>
    </row>
    <row r="66" spans="1:15" ht="9" customHeight="1" x14ac:dyDescent="0.2">
      <c r="A66" s="403"/>
      <c r="B66" s="413"/>
      <c r="C66" s="1065" t="s">
        <v>78</v>
      </c>
      <c r="D66" s="429"/>
      <c r="E66" s="444"/>
      <c r="F66" s="444"/>
      <c r="G66" s="444"/>
      <c r="H66" s="444"/>
      <c r="I66" s="444"/>
      <c r="J66" s="444"/>
      <c r="K66" s="444"/>
      <c r="L66" s="444"/>
      <c r="M66" s="444"/>
      <c r="N66" s="414"/>
      <c r="O66" s="403"/>
    </row>
    <row r="67" spans="1:15" ht="12.75" customHeight="1" x14ac:dyDescent="0.2">
      <c r="A67" s="403"/>
      <c r="B67" s="413"/>
      <c r="C67" s="1684" t="s">
        <v>144</v>
      </c>
      <c r="D67" s="1684"/>
      <c r="E67" s="439">
        <f t="shared" ref="E67:L67" si="0">+E68+E69</f>
        <v>118584</v>
      </c>
      <c r="F67" s="439">
        <f t="shared" si="0"/>
        <v>130770</v>
      </c>
      <c r="G67" s="439">
        <f t="shared" si="0"/>
        <v>118174</v>
      </c>
      <c r="H67" s="439">
        <f t="shared" si="0"/>
        <v>102043</v>
      </c>
      <c r="I67" s="439">
        <f t="shared" si="0"/>
        <v>112203</v>
      </c>
      <c r="J67" s="439">
        <f t="shared" si="0"/>
        <v>126018</v>
      </c>
      <c r="K67" s="439">
        <f t="shared" si="0"/>
        <v>140077</v>
      </c>
      <c r="L67" s="439">
        <f t="shared" si="0"/>
        <v>129950</v>
      </c>
      <c r="M67" s="439">
        <f t="shared" ref="M67" si="1">+M68+M69</f>
        <v>146360</v>
      </c>
      <c r="N67" s="414"/>
      <c r="O67" s="403"/>
    </row>
    <row r="68" spans="1:15" ht="11.25" customHeight="1" x14ac:dyDescent="0.2">
      <c r="A68" s="403"/>
      <c r="B68" s="413"/>
      <c r="C68" s="1051" t="s">
        <v>72</v>
      </c>
      <c r="D68" s="1050"/>
      <c r="E68" s="1047">
        <v>46926</v>
      </c>
      <c r="F68" s="1047">
        <v>51754</v>
      </c>
      <c r="G68" s="1047">
        <v>47205</v>
      </c>
      <c r="H68" s="1047">
        <v>40874</v>
      </c>
      <c r="I68" s="1047">
        <v>45158</v>
      </c>
      <c r="J68" s="1047">
        <v>50225</v>
      </c>
      <c r="K68" s="1047">
        <v>55527</v>
      </c>
      <c r="L68" s="1047">
        <v>51527</v>
      </c>
      <c r="M68" s="1047">
        <v>57932</v>
      </c>
      <c r="N68" s="414"/>
      <c r="O68" s="403"/>
    </row>
    <row r="69" spans="1:15" ht="11.25" customHeight="1" x14ac:dyDescent="0.2">
      <c r="A69" s="403"/>
      <c r="B69" s="413"/>
      <c r="C69" s="1051" t="s">
        <v>71</v>
      </c>
      <c r="D69" s="1050"/>
      <c r="E69" s="1047">
        <v>71658</v>
      </c>
      <c r="F69" s="1047">
        <v>79016</v>
      </c>
      <c r="G69" s="1047">
        <v>70969</v>
      </c>
      <c r="H69" s="1047">
        <v>61169</v>
      </c>
      <c r="I69" s="1047">
        <v>67045</v>
      </c>
      <c r="J69" s="1047">
        <v>75793</v>
      </c>
      <c r="K69" s="1047">
        <v>84550</v>
      </c>
      <c r="L69" s="1047">
        <v>78423</v>
      </c>
      <c r="M69" s="1047">
        <v>88428</v>
      </c>
      <c r="N69" s="414"/>
      <c r="O69" s="403">
        <v>58328</v>
      </c>
    </row>
    <row r="70" spans="1:15" s="441" customFormat="1" ht="8.25" customHeight="1" x14ac:dyDescent="0.2">
      <c r="A70" s="437"/>
      <c r="B70" s="438"/>
      <c r="C70" s="1688" t="s">
        <v>583</v>
      </c>
      <c r="D70" s="1688"/>
      <c r="E70" s="1688"/>
      <c r="F70" s="1688"/>
      <c r="G70" s="1688"/>
      <c r="H70" s="1688"/>
      <c r="I70" s="1688"/>
      <c r="J70" s="1688"/>
      <c r="K70" s="1688"/>
      <c r="L70" s="1688"/>
      <c r="M70" s="1688"/>
      <c r="N70" s="414"/>
      <c r="O70" s="437"/>
    </row>
    <row r="71" spans="1:15" ht="8.25" customHeight="1" x14ac:dyDescent="0.2">
      <c r="A71" s="403"/>
      <c r="B71" s="413"/>
      <c r="C71" s="1685" t="s">
        <v>556</v>
      </c>
      <c r="D71" s="1685"/>
      <c r="E71" s="1685"/>
      <c r="F71" s="1685"/>
      <c r="G71" s="1685"/>
      <c r="H71" s="1685"/>
      <c r="I71" s="1685"/>
      <c r="J71" s="1685"/>
      <c r="K71" s="1685"/>
      <c r="L71" s="1685"/>
      <c r="M71" s="1685"/>
      <c r="N71" s="1052"/>
      <c r="O71" s="403"/>
    </row>
    <row r="72" spans="1:15" ht="8.25" customHeight="1" x14ac:dyDescent="0.2">
      <c r="A72" s="403"/>
      <c r="B72" s="413"/>
      <c r="C72" s="1053" t="s">
        <v>557</v>
      </c>
      <c r="D72" s="1053"/>
      <c r="E72" s="1053"/>
      <c r="F72" s="1053"/>
      <c r="G72" s="1053"/>
      <c r="H72" s="1053"/>
      <c r="I72" s="1053"/>
      <c r="J72" s="1054"/>
      <c r="K72" s="1685"/>
      <c r="L72" s="1685"/>
      <c r="M72" s="1685"/>
      <c r="N72" s="1687"/>
      <c r="O72" s="403"/>
    </row>
    <row r="73" spans="1:15" ht="13.5" customHeight="1" x14ac:dyDescent="0.2">
      <c r="A73" s="403"/>
      <c r="B73" s="413"/>
      <c r="C73" s="1055" t="s">
        <v>423</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686">
        <v>43132</v>
      </c>
      <c r="L74" s="1686"/>
      <c r="M74" s="1686"/>
      <c r="N74" s="447">
        <v>19</v>
      </c>
      <c r="O74" s="410"/>
    </row>
    <row r="75" spans="1:15" ht="13.5" customHeight="1" x14ac:dyDescent="0.2"/>
  </sheetData>
  <mergeCells count="32">
    <mergeCell ref="C25:D25"/>
    <mergeCell ref="B1:D1"/>
    <mergeCell ref="B2:D2"/>
    <mergeCell ref="C4:M4"/>
    <mergeCell ref="C5:D6"/>
    <mergeCell ref="C8:D8"/>
    <mergeCell ref="C18:M18"/>
    <mergeCell ref="C20:M20"/>
    <mergeCell ref="C22:D22"/>
    <mergeCell ref="C24:D24"/>
    <mergeCell ref="E6:L6"/>
    <mergeCell ref="C26:D26"/>
    <mergeCell ref="C27:D27"/>
    <mergeCell ref="C30:M30"/>
    <mergeCell ref="C32:D32"/>
    <mergeCell ref="C34:D34"/>
    <mergeCell ref="C28:G28"/>
    <mergeCell ref="H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30"/>
      <c r="C1" s="1030"/>
      <c r="E1" s="1702" t="s">
        <v>317</v>
      </c>
      <c r="F1" s="1702"/>
      <c r="G1" s="1702"/>
      <c r="H1" s="1702"/>
      <c r="I1" s="1702"/>
      <c r="J1" s="1702"/>
      <c r="K1" s="1702"/>
      <c r="L1" s="1702"/>
      <c r="M1" s="1702"/>
      <c r="N1" s="1702"/>
      <c r="O1" s="1702"/>
      <c r="P1" s="1702"/>
      <c r="Q1" s="1702"/>
      <c r="R1" s="695"/>
      <c r="S1" s="403"/>
    </row>
    <row r="2" spans="1:19" ht="6" customHeight="1" x14ac:dyDescent="0.2">
      <c r="A2" s="403"/>
      <c r="B2" s="1031"/>
      <c r="C2" s="1032"/>
      <c r="D2" s="1032"/>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703" t="s">
        <v>73</v>
      </c>
      <c r="Q3" s="1703"/>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644">
        <v>2017</v>
      </c>
      <c r="F6" s="1644"/>
      <c r="G6" s="1644"/>
      <c r="H6" s="1644"/>
      <c r="I6" s="1644"/>
      <c r="J6" s="1644"/>
      <c r="K6" s="1644"/>
      <c r="L6" s="1644"/>
      <c r="M6" s="1644"/>
      <c r="N6" s="1644"/>
      <c r="O6" s="1644"/>
      <c r="P6" s="1644"/>
      <c r="Q6" s="1365">
        <v>2018</v>
      </c>
      <c r="R6" s="695"/>
      <c r="S6" s="87"/>
    </row>
    <row r="7" spans="1:19" s="430" customFormat="1" ht="13.5" customHeight="1" x14ac:dyDescent="0.2">
      <c r="A7" s="403"/>
      <c r="B7" s="466"/>
      <c r="C7" s="630"/>
      <c r="D7" s="630"/>
      <c r="E7" s="764" t="s">
        <v>93</v>
      </c>
      <c r="F7" s="764" t="s">
        <v>104</v>
      </c>
      <c r="G7" s="764" t="s">
        <v>103</v>
      </c>
      <c r="H7" s="764" t="s">
        <v>102</v>
      </c>
      <c r="I7" s="764" t="s">
        <v>101</v>
      </c>
      <c r="J7" s="764" t="s">
        <v>100</v>
      </c>
      <c r="K7" s="764" t="s">
        <v>99</v>
      </c>
      <c r="L7" s="764" t="s">
        <v>98</v>
      </c>
      <c r="M7" s="764" t="s">
        <v>97</v>
      </c>
      <c r="N7" s="764" t="s">
        <v>96</v>
      </c>
      <c r="O7" s="764" t="s">
        <v>95</v>
      </c>
      <c r="P7" s="764" t="s">
        <v>94</v>
      </c>
      <c r="Q7" s="764" t="s">
        <v>93</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29" t="s">
        <v>303</v>
      </c>
      <c r="D9" s="1029"/>
      <c r="E9" s="354">
        <v>1.1993319289620279</v>
      </c>
      <c r="F9" s="354">
        <v>1.3681113129424556</v>
      </c>
      <c r="G9" s="354">
        <v>1.5786943932485185</v>
      </c>
      <c r="H9" s="354">
        <v>1.7944338684275258</v>
      </c>
      <c r="I9" s="354">
        <v>1.9624288282677826</v>
      </c>
      <c r="J9" s="354">
        <v>2.1254871051540212</v>
      </c>
      <c r="K9" s="354">
        <v>2.1929039182117362</v>
      </c>
      <c r="L9" s="354">
        <v>2.1401190951723983</v>
      </c>
      <c r="M9" s="354">
        <v>2.1529568916453692</v>
      </c>
      <c r="N9" s="354">
        <v>2.1052746060206702</v>
      </c>
      <c r="O9" s="354">
        <v>2.079268387253931</v>
      </c>
      <c r="P9" s="354">
        <v>1.9085309628903293</v>
      </c>
      <c r="Q9" s="354">
        <v>1.9047840807507666</v>
      </c>
      <c r="R9" s="698"/>
      <c r="S9" s="391"/>
    </row>
    <row r="10" spans="1:19" s="633" customFormat="1" ht="15.75" customHeight="1" x14ac:dyDescent="0.2">
      <c r="A10" s="632"/>
      <c r="B10" s="496"/>
      <c r="C10" s="1029"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459</v>
      </c>
      <c r="E11" s="635">
        <v>1.3109731711666666</v>
      </c>
      <c r="F11" s="635">
        <v>1.3998662716666666</v>
      </c>
      <c r="G11" s="635">
        <v>1.3632953740000004</v>
      </c>
      <c r="H11" s="635">
        <v>2.0045753044666665</v>
      </c>
      <c r="I11" s="635">
        <v>1.9942365065333332</v>
      </c>
      <c r="J11" s="635">
        <v>2.393627169277778</v>
      </c>
      <c r="K11" s="635">
        <v>1.717309667766667</v>
      </c>
      <c r="L11" s="635">
        <v>1.6261226697444446</v>
      </c>
      <c r="M11" s="635">
        <v>1.7938336015222223</v>
      </c>
      <c r="N11" s="635">
        <v>2.706520932633333</v>
      </c>
      <c r="O11" s="635">
        <v>3.3346858648666662</v>
      </c>
      <c r="P11" s="635">
        <v>3.8593225273999998</v>
      </c>
      <c r="Q11" s="635">
        <v>3.4274891826333338</v>
      </c>
      <c r="R11" s="571"/>
      <c r="S11" s="87"/>
    </row>
    <row r="12" spans="1:19" s="430" customFormat="1" ht="12.75" customHeight="1" x14ac:dyDescent="0.2">
      <c r="A12" s="403"/>
      <c r="B12" s="466"/>
      <c r="C12" s="413"/>
      <c r="D12" s="95" t="s">
        <v>458</v>
      </c>
      <c r="E12" s="635">
        <v>-29.631397486466668</v>
      </c>
      <c r="F12" s="635">
        <v>-27.277619465533334</v>
      </c>
      <c r="G12" s="635">
        <v>-25.375470634400003</v>
      </c>
      <c r="H12" s="635">
        <v>-23.721283223583338</v>
      </c>
      <c r="I12" s="635">
        <v>-23.249031596133332</v>
      </c>
      <c r="J12" s="635">
        <v>-21.962280474416669</v>
      </c>
      <c r="K12" s="635">
        <v>-20.519733277683333</v>
      </c>
      <c r="L12" s="635">
        <v>-19.172137120216664</v>
      </c>
      <c r="M12" s="635">
        <v>-18.030019913666663</v>
      </c>
      <c r="N12" s="635">
        <v>-18.427745312599999</v>
      </c>
      <c r="O12" s="635">
        <v>-18.85302654523333</v>
      </c>
      <c r="P12" s="635">
        <v>-19.784427852499999</v>
      </c>
      <c r="Q12" s="635">
        <v>-18.246722643200002</v>
      </c>
      <c r="R12" s="571"/>
      <c r="S12" s="87"/>
    </row>
    <row r="13" spans="1:19" s="430" customFormat="1" ht="12" customHeight="1" x14ac:dyDescent="0.2">
      <c r="A13" s="403"/>
      <c r="B13" s="466"/>
      <c r="C13" s="413"/>
      <c r="D13" s="95" t="s">
        <v>457</v>
      </c>
      <c r="E13" s="635">
        <v>2.9896139806888899</v>
      </c>
      <c r="F13" s="635">
        <v>3.3389531207444456</v>
      </c>
      <c r="G13" s="635">
        <v>3.1170220438333338</v>
      </c>
      <c r="H13" s="635">
        <v>3.5555644548333327</v>
      </c>
      <c r="I13" s="635">
        <v>3.5030135283222221</v>
      </c>
      <c r="J13" s="635">
        <v>3.9283916651222217</v>
      </c>
      <c r="K13" s="635">
        <v>3.9861153239111107</v>
      </c>
      <c r="L13" s="635">
        <v>3.5234713199444436</v>
      </c>
      <c r="M13" s="635">
        <v>3.2331835493444445</v>
      </c>
      <c r="N13" s="635">
        <v>3.1635950512222224</v>
      </c>
      <c r="O13" s="635">
        <v>3.8406621747555554</v>
      </c>
      <c r="P13" s="635">
        <v>4.3342106658999997</v>
      </c>
      <c r="Q13" s="635">
        <v>4.232023929544444</v>
      </c>
      <c r="R13" s="571"/>
      <c r="S13" s="87"/>
    </row>
    <row r="14" spans="1:19" s="430" customFormat="1" ht="12" customHeight="1" x14ac:dyDescent="0.2">
      <c r="A14" s="403"/>
      <c r="B14" s="466"/>
      <c r="C14" s="413"/>
      <c r="D14" s="95" t="s">
        <v>150</v>
      </c>
      <c r="E14" s="635">
        <v>8.5378640078888903</v>
      </c>
      <c r="F14" s="635">
        <v>10.047002330444444</v>
      </c>
      <c r="G14" s="635">
        <v>10.930519223333334</v>
      </c>
      <c r="H14" s="635">
        <v>11.154121518777778</v>
      </c>
      <c r="I14" s="635">
        <v>13.992150736666668</v>
      </c>
      <c r="J14" s="635">
        <v>13.534660723333333</v>
      </c>
      <c r="K14" s="635">
        <v>15.865445556333333</v>
      </c>
      <c r="L14" s="635">
        <v>13.577900842555556</v>
      </c>
      <c r="M14" s="635">
        <v>16.045277901888891</v>
      </c>
      <c r="N14" s="635">
        <v>14.780654687333334</v>
      </c>
      <c r="O14" s="635">
        <v>15.980522340222223</v>
      </c>
      <c r="P14" s="635">
        <v>14.869880674888888</v>
      </c>
      <c r="Q14" s="635">
        <v>15.432900530333333</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29"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30"/>
      <c r="D30" s="95" t="s">
        <v>151</v>
      </c>
      <c r="E30" s="635">
        <v>2.3053573854000002</v>
      </c>
      <c r="F30" s="635">
        <v>2.8493574175333336</v>
      </c>
      <c r="G30" s="635">
        <v>4.5561968316000003</v>
      </c>
      <c r="H30" s="635">
        <v>4.8641431524999996</v>
      </c>
      <c r="I30" s="635">
        <v>5.1962669334333329</v>
      </c>
      <c r="J30" s="635">
        <v>5.3152462129666667</v>
      </c>
      <c r="K30" s="635">
        <v>6.3718830043333332</v>
      </c>
      <c r="L30" s="635">
        <v>6.9984287021666667</v>
      </c>
      <c r="M30" s="635">
        <v>8.0734578841333331</v>
      </c>
      <c r="N30" s="635">
        <v>8.0995105781000003</v>
      </c>
      <c r="O30" s="635">
        <v>7.2359084557333331</v>
      </c>
      <c r="P30" s="635">
        <v>5.7840010344000001</v>
      </c>
      <c r="Q30" s="635">
        <v>4.6939847424333339</v>
      </c>
      <c r="R30" s="701"/>
      <c r="S30" s="87"/>
    </row>
    <row r="31" spans="1:19" s="430" customFormat="1" ht="12.75" customHeight="1" x14ac:dyDescent="0.2">
      <c r="A31" s="403"/>
      <c r="B31" s="466"/>
      <c r="C31" s="1030"/>
      <c r="D31" s="95" t="s">
        <v>458</v>
      </c>
      <c r="E31" s="635">
        <v>-20.117484865733335</v>
      </c>
      <c r="F31" s="635">
        <v>-16.9534847376</v>
      </c>
      <c r="G31" s="635">
        <v>-14.351692901599998</v>
      </c>
      <c r="H31" s="635">
        <v>-11.954813460666665</v>
      </c>
      <c r="I31" s="635">
        <v>-10.813997158200001</v>
      </c>
      <c r="J31" s="635">
        <v>-9.1051182060333335</v>
      </c>
      <c r="K31" s="635">
        <v>-7.3305611209666663</v>
      </c>
      <c r="L31" s="635">
        <v>-6.5854272534333331</v>
      </c>
      <c r="M31" s="635">
        <v>-6.1907028253999998</v>
      </c>
      <c r="N31" s="635">
        <v>-7.3955055757666663</v>
      </c>
      <c r="O31" s="635">
        <v>-8.232036410600001</v>
      </c>
      <c r="P31" s="635">
        <v>-9.2562206712333328</v>
      </c>
      <c r="Q31" s="635">
        <v>-7.488547431533334</v>
      </c>
      <c r="R31" s="701"/>
      <c r="S31" s="87"/>
    </row>
    <row r="32" spans="1:19" s="430" customFormat="1" ht="11.25" customHeight="1" x14ac:dyDescent="0.2">
      <c r="A32" s="403"/>
      <c r="B32" s="466"/>
      <c r="C32" s="1030"/>
      <c r="D32" s="95" t="s">
        <v>149</v>
      </c>
      <c r="E32" s="635">
        <v>2.4739454872333333</v>
      </c>
      <c r="F32" s="635">
        <v>2.4816706312000001</v>
      </c>
      <c r="G32" s="635">
        <v>2.9375475192000002</v>
      </c>
      <c r="H32" s="635">
        <v>3.3811910015666666</v>
      </c>
      <c r="I32" s="635">
        <v>4.060561703566667</v>
      </c>
      <c r="J32" s="635">
        <v>5.0606313502666671</v>
      </c>
      <c r="K32" s="635">
        <v>6.0559152439333337</v>
      </c>
      <c r="L32" s="635">
        <v>5.5463480924999997</v>
      </c>
      <c r="M32" s="635">
        <v>3.7128961571999994</v>
      </c>
      <c r="N32" s="635">
        <v>2.4984452811</v>
      </c>
      <c r="O32" s="635">
        <v>2.2225393294333333</v>
      </c>
      <c r="P32" s="635">
        <v>1.6979758217000003</v>
      </c>
      <c r="Q32" s="635">
        <v>1.6066378488666668</v>
      </c>
      <c r="R32" s="701"/>
      <c r="S32" s="87"/>
    </row>
    <row r="33" spans="1:19" s="430" customFormat="1" ht="12" customHeight="1" x14ac:dyDescent="0.2">
      <c r="A33" s="403"/>
      <c r="B33" s="466"/>
      <c r="C33" s="1030"/>
      <c r="D33" s="95" t="s">
        <v>152</v>
      </c>
      <c r="E33" s="635">
        <v>5.228178084333333</v>
      </c>
      <c r="F33" s="635">
        <v>6.0211151700000007</v>
      </c>
      <c r="G33" s="635">
        <v>5.1959042936666657</v>
      </c>
      <c r="H33" s="635">
        <v>4.5965489869999994</v>
      </c>
      <c r="I33" s="635">
        <v>3.7730347263333326</v>
      </c>
      <c r="J33" s="635">
        <v>3.4518464650000005</v>
      </c>
      <c r="K33" s="635">
        <v>4.3143375353333333</v>
      </c>
      <c r="L33" s="635">
        <v>5.6232483246666662</v>
      </c>
      <c r="M33" s="635">
        <v>7.4513659693333336</v>
      </c>
      <c r="N33" s="635">
        <v>9.7571002743333324</v>
      </c>
      <c r="O33" s="635">
        <v>11.635130607666667</v>
      </c>
      <c r="P33" s="635">
        <v>12.089338260333333</v>
      </c>
      <c r="Q33" s="635">
        <v>10.951778582999999</v>
      </c>
      <c r="R33" s="701"/>
      <c r="S33" s="87"/>
    </row>
    <row r="34" spans="1:19" s="633" customFormat="1" ht="21" customHeight="1" x14ac:dyDescent="0.2">
      <c r="A34" s="632"/>
      <c r="B34" s="496"/>
      <c r="C34" s="1704" t="s">
        <v>301</v>
      </c>
      <c r="D34" s="1704"/>
      <c r="E34" s="639">
        <v>-3.3476755004570311</v>
      </c>
      <c r="F34" s="639">
        <v>-6.0651560548957661</v>
      </c>
      <c r="G34" s="639">
        <v>-8.5326332966785703</v>
      </c>
      <c r="H34" s="639">
        <v>-11.494659011243739</v>
      </c>
      <c r="I34" s="639">
        <v>-14.494213061404613</v>
      </c>
      <c r="J34" s="639">
        <v>-17.167523022247568</v>
      </c>
      <c r="K34" s="639">
        <v>-18.576269416660555</v>
      </c>
      <c r="L34" s="639">
        <v>-16.94964780141893</v>
      </c>
      <c r="M34" s="639">
        <v>-13.71552288849785</v>
      </c>
      <c r="N34" s="639">
        <v>-12.473269067316814</v>
      </c>
      <c r="O34" s="639">
        <v>-12.549193567755802</v>
      </c>
      <c r="P34" s="639">
        <v>-13.276923198037137</v>
      </c>
      <c r="Q34" s="639">
        <v>-12.799010947487282</v>
      </c>
      <c r="R34" s="700"/>
      <c r="S34" s="391"/>
    </row>
    <row r="35" spans="1:19" s="644" customFormat="1" ht="16.5" customHeight="1" x14ac:dyDescent="0.2">
      <c r="A35" s="640"/>
      <c r="B35" s="641"/>
      <c r="C35" s="353" t="s">
        <v>332</v>
      </c>
      <c r="D35" s="642"/>
      <c r="E35" s="643">
        <v>-6.1721253045424982</v>
      </c>
      <c r="F35" s="643">
        <v>-4.4160331312664205</v>
      </c>
      <c r="G35" s="643">
        <v>-3.3707490664370581</v>
      </c>
      <c r="H35" s="643">
        <v>-1.7710049745440923</v>
      </c>
      <c r="I35" s="643">
        <v>0.12620790901790321</v>
      </c>
      <c r="J35" s="643">
        <v>1.6792420811565016</v>
      </c>
      <c r="K35" s="643">
        <v>2.5322824173496365</v>
      </c>
      <c r="L35" s="643">
        <v>2.345814412637913</v>
      </c>
      <c r="M35" s="643">
        <v>1.5256145578191604</v>
      </c>
      <c r="N35" s="643">
        <v>2.0599032732916998</v>
      </c>
      <c r="O35" s="643">
        <v>2.2513711922046085</v>
      </c>
      <c r="P35" s="643">
        <v>2.2528989451332122</v>
      </c>
      <c r="Q35" s="643">
        <v>1.3373374465031311</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29"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f>'11desemprego_IEFP'!E16/1000</f>
        <v>494.73</v>
      </c>
      <c r="F50" s="643">
        <f>'11desemprego_IEFP'!F16/1000</f>
        <v>487.62900000000002</v>
      </c>
      <c r="G50" s="643">
        <f>'11desemprego_IEFP'!G16/1000</f>
        <v>471.47399999999999</v>
      </c>
      <c r="H50" s="643">
        <f>'11desemprego_IEFP'!H16/1000</f>
        <v>450.96100000000001</v>
      </c>
      <c r="I50" s="643">
        <f>'11desemprego_IEFP'!I16/1000</f>
        <v>432.274</v>
      </c>
      <c r="J50" s="643">
        <f>'11desemprego_IEFP'!J16/1000</f>
        <v>418.18900000000002</v>
      </c>
      <c r="K50" s="643">
        <f>'11desemprego_IEFP'!K16/1000</f>
        <v>416.27499999999998</v>
      </c>
      <c r="L50" s="643">
        <f>'11desemprego_IEFP'!L16/1000</f>
        <v>418.23500000000001</v>
      </c>
      <c r="M50" s="643">
        <f>'11desemprego_IEFP'!M16/1000</f>
        <v>410.81900000000002</v>
      </c>
      <c r="N50" s="643">
        <f>'11desemprego_IEFP'!N16/1000</f>
        <v>404.56400000000002</v>
      </c>
      <c r="O50" s="643">
        <f>'11desemprego_IEFP'!O16/1000</f>
        <v>404.625</v>
      </c>
      <c r="P50" s="643">
        <f>'11desemprego_IEFP'!P16/1000</f>
        <v>403.77100000000002</v>
      </c>
      <c r="Q50" s="643">
        <f>'11desemprego_IEFP'!Q16/1000</f>
        <v>415.53899999999999</v>
      </c>
      <c r="R50" s="700"/>
      <c r="S50" s="391"/>
    </row>
    <row r="51" spans="1:19" s="651" customFormat="1" ht="12" customHeight="1" x14ac:dyDescent="0.2">
      <c r="A51" s="648"/>
      <c r="B51" s="649"/>
      <c r="C51" s="650"/>
      <c r="D51" s="689" t="s">
        <v>237</v>
      </c>
      <c r="E51" s="635">
        <v>22.411999999999999</v>
      </c>
      <c r="F51" s="635">
        <v>21.803999999999998</v>
      </c>
      <c r="G51" s="635">
        <v>20.495999999999999</v>
      </c>
      <c r="H51" s="635">
        <v>18.724</v>
      </c>
      <c r="I51" s="635">
        <v>18.724</v>
      </c>
      <c r="J51" s="635">
        <v>16.57</v>
      </c>
      <c r="K51" s="635">
        <v>16.056999999999999</v>
      </c>
      <c r="L51" s="635">
        <v>15.147</v>
      </c>
      <c r="M51" s="635">
        <v>15.574</v>
      </c>
      <c r="N51" s="635">
        <v>15.989000000000001</v>
      </c>
      <c r="O51" s="635">
        <v>17.916</v>
      </c>
      <c r="P51" s="635">
        <v>18.248000000000001</v>
      </c>
      <c r="Q51" s="635" t="s">
        <v>385</v>
      </c>
      <c r="R51" s="703"/>
      <c r="S51" s="87"/>
    </row>
    <row r="52" spans="1:19" s="655" customFormat="1" ht="15" customHeight="1" x14ac:dyDescent="0.2">
      <c r="A52" s="652"/>
      <c r="B52" s="653"/>
      <c r="C52" s="654"/>
      <c r="D52" s="243" t="s">
        <v>298</v>
      </c>
      <c r="E52" s="643">
        <f>+'10desemprego_IEFP'!E8/1000</f>
        <v>59.506</v>
      </c>
      <c r="F52" s="643">
        <f>+'10desemprego_IEFP'!F8/1000</f>
        <v>43.954000000000001</v>
      </c>
      <c r="G52" s="643">
        <f>+'10desemprego_IEFP'!G8/1000</f>
        <v>50.847999999999999</v>
      </c>
      <c r="H52" s="643">
        <f>+'10desemprego_IEFP'!H8/1000</f>
        <v>37.706000000000003</v>
      </c>
      <c r="I52" s="643">
        <f>+'10desemprego_IEFP'!I8/1000</f>
        <v>43.573</v>
      </c>
      <c r="J52" s="643">
        <f>+'10desemprego_IEFP'!J8/1000</f>
        <v>41.206000000000003</v>
      </c>
      <c r="K52" s="643">
        <f>+'10desemprego_IEFP'!K8/1000</f>
        <v>43.354999999999997</v>
      </c>
      <c r="L52" s="643">
        <f>+'10desemprego_IEFP'!L8/1000</f>
        <v>42.595999999999997</v>
      </c>
      <c r="M52" s="643">
        <f>+'10desemprego_IEFP'!M8/1000</f>
        <v>58.887</v>
      </c>
      <c r="N52" s="643">
        <f>+'10desemprego_IEFP'!N8/1000</f>
        <v>53.715000000000003</v>
      </c>
      <c r="O52" s="643">
        <f>+'10desemprego_IEFP'!O8/1000</f>
        <v>56.884</v>
      </c>
      <c r="P52" s="643">
        <f>+'10desemprego_IEFP'!P8/1000</f>
        <v>40.939</v>
      </c>
      <c r="Q52" s="643">
        <f>+'10desemprego_IEFP'!Q8/1000</f>
        <v>55.454999999999998</v>
      </c>
      <c r="R52" s="704"/>
      <c r="S52" s="391"/>
    </row>
    <row r="53" spans="1:19" s="430" customFormat="1" ht="11.25" customHeight="1" x14ac:dyDescent="0.2">
      <c r="A53" s="403"/>
      <c r="B53" s="466"/>
      <c r="C53" s="645"/>
      <c r="D53" s="689" t="s">
        <v>238</v>
      </c>
      <c r="E53" s="635">
        <v>-8.3592570918162963</v>
      </c>
      <c r="F53" s="635">
        <v>-18.045196897374694</v>
      </c>
      <c r="G53" s="635">
        <v>-4.8930121203052508</v>
      </c>
      <c r="H53" s="635">
        <v>-24.792564225307167</v>
      </c>
      <c r="I53" s="635">
        <v>-12.864456265248169</v>
      </c>
      <c r="J53" s="635">
        <v>-16.748828188136411</v>
      </c>
      <c r="K53" s="635">
        <v>-8.2822085889570634</v>
      </c>
      <c r="L53" s="635">
        <v>-15.437147621694603</v>
      </c>
      <c r="M53" s="635">
        <v>-10.03300027500228</v>
      </c>
      <c r="N53" s="635">
        <v>-7.8471066582030851</v>
      </c>
      <c r="O53" s="635">
        <v>-2.3316506988084185</v>
      </c>
      <c r="P53" s="635">
        <v>-11.064042405283271</v>
      </c>
      <c r="Q53" s="635">
        <f>+(Q52/E52-1)*100</f>
        <v>-6.8077168688871703</v>
      </c>
      <c r="R53" s="701"/>
      <c r="S53" s="87"/>
    </row>
    <row r="54" spans="1:19" s="633" customFormat="1" ht="15.75" customHeight="1" x14ac:dyDescent="0.2">
      <c r="A54" s="632"/>
      <c r="B54" s="496"/>
      <c r="C54" s="1029" t="s">
        <v>299</v>
      </c>
      <c r="D54" s="217"/>
      <c r="E54" s="643">
        <f>+'10desemprego_IEFP'!E31/1000</f>
        <v>11.226000000000001</v>
      </c>
      <c r="F54" s="643">
        <f>+'10desemprego_IEFP'!F31/1000</f>
        <v>14.064</v>
      </c>
      <c r="G54" s="643">
        <f>+'10desemprego_IEFP'!G31/1000</f>
        <v>15.891999999999999</v>
      </c>
      <c r="H54" s="643">
        <f>+'10desemprego_IEFP'!H31/1000</f>
        <v>10.977</v>
      </c>
      <c r="I54" s="643">
        <f>+'10desemprego_IEFP'!I31/1000</f>
        <v>17.074000000000002</v>
      </c>
      <c r="J54" s="643">
        <f>+'10desemprego_IEFP'!J31/1000</f>
        <v>13.68</v>
      </c>
      <c r="K54" s="643">
        <f>+'10desemprego_IEFP'!K31/1000</f>
        <v>11.481999999999999</v>
      </c>
      <c r="L54" s="643">
        <f>+'10desemprego_IEFP'!L31/1000</f>
        <v>10.444000000000001</v>
      </c>
      <c r="M54" s="643">
        <f>+'10desemprego_IEFP'!M31/1000</f>
        <v>11.987</v>
      </c>
      <c r="N54" s="643">
        <f>+'10desemprego_IEFP'!N31/1000</f>
        <v>15.068</v>
      </c>
      <c r="O54" s="643">
        <f>+'10desemprego_IEFP'!O31/1000</f>
        <v>10.233000000000001</v>
      </c>
      <c r="P54" s="643">
        <f>+'10desemprego_IEFP'!P31/1000</f>
        <v>6.984</v>
      </c>
      <c r="Q54" s="643">
        <f>+'10desemprego_IEFP'!Q31/1000</f>
        <v>13.298</v>
      </c>
      <c r="R54" s="700"/>
      <c r="S54" s="391"/>
    </row>
    <row r="55" spans="1:19" s="430" customFormat="1" ht="9.75" customHeight="1" x14ac:dyDescent="0.2">
      <c r="A55" s="612"/>
      <c r="B55" s="656"/>
      <c r="C55" s="657"/>
      <c r="D55" s="689" t="s">
        <v>154</v>
      </c>
      <c r="E55" s="635">
        <v>-27.848833472588208</v>
      </c>
      <c r="F55" s="635">
        <v>-9.9442914772363444</v>
      </c>
      <c r="G55" s="635">
        <v>-2.7060119995102272</v>
      </c>
      <c r="H55" s="635">
        <v>-22.973826398147491</v>
      </c>
      <c r="I55" s="635">
        <v>1.197249881460416</v>
      </c>
      <c r="J55" s="635">
        <v>-15.939535455327524</v>
      </c>
      <c r="K55" s="635">
        <v>-3.9163179916318014</v>
      </c>
      <c r="L55" s="635">
        <v>8.8710518086104528</v>
      </c>
      <c r="M55" s="635">
        <v>7.4296468901236867</v>
      </c>
      <c r="N55" s="635">
        <v>59.534145050291151</v>
      </c>
      <c r="O55" s="635">
        <v>22.933685728015398</v>
      </c>
      <c r="P55" s="635">
        <v>17.063359034529</v>
      </c>
      <c r="Q55" s="635">
        <f>+(Q54/E54-1)*100</f>
        <v>18.457153037591301</v>
      </c>
      <c r="R55" s="701"/>
      <c r="S55" s="87"/>
    </row>
    <row r="56" spans="1:19" s="633" customFormat="1" ht="15.75" customHeight="1" x14ac:dyDescent="0.2">
      <c r="A56" s="632"/>
      <c r="B56" s="496"/>
      <c r="C56" s="1704" t="s">
        <v>331</v>
      </c>
      <c r="D56" s="1704"/>
      <c r="E56" s="643">
        <v>221.23400000000001</v>
      </c>
      <c r="F56" s="643">
        <v>217.255</v>
      </c>
      <c r="G56" s="643">
        <v>210.285</v>
      </c>
      <c r="H56" s="643">
        <v>211.43100000000001</v>
      </c>
      <c r="I56" s="643">
        <v>200.786</v>
      </c>
      <c r="J56" s="643">
        <v>191.30699999999999</v>
      </c>
      <c r="K56" s="643">
        <v>189.06899999999999</v>
      </c>
      <c r="L56" s="643">
        <v>185.47300000000001</v>
      </c>
      <c r="M56" s="643">
        <v>188.96899999999999</v>
      </c>
      <c r="N56" s="643">
        <v>180.16399999999999</v>
      </c>
      <c r="O56" s="643">
        <v>182.46799999999999</v>
      </c>
      <c r="P56" s="643">
        <v>185.28399999999999</v>
      </c>
      <c r="Q56" s="643">
        <v>192.33099999999999</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99" t="s">
        <v>460</v>
      </c>
      <c r="D70" s="1699"/>
      <c r="E70" s="1699"/>
      <c r="F70" s="1699"/>
      <c r="G70" s="1699"/>
      <c r="H70" s="1699"/>
      <c r="I70" s="1699"/>
      <c r="J70" s="1699"/>
      <c r="K70" s="1699"/>
      <c r="L70" s="1699"/>
      <c r="M70" s="1699"/>
      <c r="N70" s="1699"/>
      <c r="O70" s="1699"/>
      <c r="P70" s="1699"/>
      <c r="Q70" s="1699"/>
      <c r="R70" s="701"/>
      <c r="S70" s="87"/>
    </row>
    <row r="71" spans="1:19" s="736" customFormat="1" ht="11.25" customHeight="1" x14ac:dyDescent="0.2">
      <c r="A71" s="415"/>
      <c r="B71" s="567"/>
      <c r="C71" s="1701" t="s">
        <v>461</v>
      </c>
      <c r="D71" s="1701"/>
      <c r="E71" s="1701"/>
      <c r="F71" s="1701"/>
      <c r="G71" s="1701"/>
      <c r="H71" s="1701"/>
      <c r="I71" s="1701"/>
      <c r="J71" s="1700" t="s">
        <v>456</v>
      </c>
      <c r="K71" s="1700"/>
      <c r="L71" s="1700"/>
      <c r="M71" s="1700"/>
      <c r="N71" s="1705" t="s">
        <v>455</v>
      </c>
      <c r="O71" s="1705"/>
      <c r="P71" s="1705"/>
      <c r="Q71" s="1705"/>
      <c r="R71" s="1033"/>
      <c r="S71" s="1033"/>
    </row>
    <row r="72" spans="1:19" s="430" customFormat="1" ht="9.75" customHeight="1" x14ac:dyDescent="0.2">
      <c r="A72" s="403"/>
      <c r="B72" s="466"/>
      <c r="C72" s="1034" t="s">
        <v>558</v>
      </c>
      <c r="D72" s="1034"/>
      <c r="R72" s="701"/>
      <c r="S72" s="87"/>
    </row>
    <row r="73" spans="1:19" x14ac:dyDescent="0.2">
      <c r="A73" s="403"/>
      <c r="B73" s="661">
        <v>20</v>
      </c>
      <c r="C73" s="1664">
        <v>43132</v>
      </c>
      <c r="D73" s="1664"/>
      <c r="E73" s="626"/>
      <c r="F73" s="662"/>
      <c r="G73" s="662"/>
      <c r="H73" s="662"/>
      <c r="I73" s="662"/>
      <c r="J73" s="663"/>
      <c r="K73" s="663"/>
      <c r="L73" s="663"/>
      <c r="M73" s="663"/>
      <c r="N73" s="664"/>
      <c r="O73" s="664"/>
      <c r="P73" s="664"/>
      <c r="Q73" s="919"/>
      <c r="R73" s="705"/>
      <c r="S73" s="919"/>
    </row>
  </sheetData>
  <mergeCells count="10">
    <mergeCell ref="C34:D34"/>
    <mergeCell ref="C56:D56"/>
    <mergeCell ref="C70:Q70"/>
    <mergeCell ref="J71:M71"/>
    <mergeCell ref="N71:Q71"/>
    <mergeCell ref="C73:D73"/>
    <mergeCell ref="E1:Q1"/>
    <mergeCell ref="P3:Q3"/>
    <mergeCell ref="C71:I71"/>
    <mergeCell ref="E6:P6"/>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5"/>
      <c r="C1" s="806" t="s">
        <v>388</v>
      </c>
      <c r="D1" s="807"/>
      <c r="E1" s="99"/>
      <c r="F1" s="99"/>
      <c r="G1" s="99"/>
      <c r="H1" s="99"/>
      <c r="I1" s="808"/>
      <c r="J1" s="99"/>
      <c r="K1" s="99"/>
      <c r="L1" s="96"/>
    </row>
    <row r="2" spans="1:12" ht="6" customHeight="1" x14ac:dyDescent="0.2">
      <c r="A2" s="337"/>
      <c r="B2" s="809"/>
      <c r="C2" s="810"/>
      <c r="D2" s="810"/>
      <c r="E2" s="811"/>
      <c r="F2" s="811"/>
      <c r="G2" s="811"/>
      <c r="H2" s="811"/>
      <c r="I2" s="812"/>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710" t="s">
        <v>467</v>
      </c>
      <c r="D4" s="1711"/>
      <c r="E4" s="1711"/>
      <c r="F4" s="1711"/>
      <c r="G4" s="1711"/>
      <c r="H4" s="1711"/>
      <c r="I4" s="1711"/>
      <c r="J4" s="1712"/>
      <c r="K4" s="338"/>
      <c r="L4" s="100"/>
    </row>
    <row r="5" spans="1:12" ht="15.75" customHeight="1" x14ac:dyDescent="0.2">
      <c r="A5" s="337"/>
      <c r="B5" s="337"/>
      <c r="C5" s="813" t="s">
        <v>466</v>
      </c>
      <c r="D5" s="102"/>
      <c r="E5" s="102"/>
      <c r="F5" s="102"/>
      <c r="G5" s="102"/>
      <c r="H5" s="102"/>
      <c r="I5" s="102"/>
      <c r="J5" s="814"/>
      <c r="K5" s="338"/>
      <c r="L5" s="96"/>
    </row>
    <row r="6" spans="1:12" ht="12" customHeight="1" x14ac:dyDescent="0.2">
      <c r="A6" s="337"/>
      <c r="B6" s="337"/>
      <c r="C6" s="102"/>
      <c r="D6" s="102"/>
      <c r="E6" s="815"/>
      <c r="F6" s="815"/>
      <c r="G6" s="815"/>
      <c r="H6" s="815"/>
      <c r="I6" s="815"/>
      <c r="J6" s="816"/>
      <c r="K6" s="338"/>
      <c r="L6" s="96"/>
    </row>
    <row r="7" spans="1:12" ht="24" customHeight="1" x14ac:dyDescent="0.2">
      <c r="A7" s="337"/>
      <c r="B7" s="337"/>
      <c r="C7" s="1713" t="s">
        <v>584</v>
      </c>
      <c r="D7" s="1714"/>
      <c r="E7" s="804" t="s">
        <v>68</v>
      </c>
      <c r="F7" s="804" t="s">
        <v>389</v>
      </c>
      <c r="G7" s="103" t="s">
        <v>390</v>
      </c>
      <c r="H7" s="103" t="s">
        <v>391</v>
      </c>
      <c r="I7" s="103"/>
      <c r="J7" s="817"/>
      <c r="K7" s="339"/>
      <c r="L7" s="104"/>
    </row>
    <row r="8" spans="1:12" s="824" customFormat="1" ht="3" customHeight="1" x14ac:dyDescent="0.2">
      <c r="A8" s="818"/>
      <c r="B8" s="337"/>
      <c r="C8" s="105"/>
      <c r="D8" s="819"/>
      <c r="E8" s="820"/>
      <c r="F8" s="821"/>
      <c r="G8" s="819"/>
      <c r="H8" s="819"/>
      <c r="I8" s="819"/>
      <c r="J8" s="819"/>
      <c r="K8" s="822"/>
      <c r="L8" s="823"/>
    </row>
    <row r="9" spans="1:12" s="109" customFormat="1" ht="12.75" customHeight="1" x14ac:dyDescent="0.2">
      <c r="A9" s="382"/>
      <c r="B9" s="337"/>
      <c r="C9" s="107" t="s">
        <v>194</v>
      </c>
      <c r="D9" s="752" t="s">
        <v>194</v>
      </c>
      <c r="E9" s="773">
        <v>3.6</v>
      </c>
      <c r="F9" s="773">
        <v>6.6</v>
      </c>
      <c r="G9" s="773">
        <v>4</v>
      </c>
      <c r="H9" s="773">
        <v>3.1</v>
      </c>
      <c r="I9" s="108">
        <f>IFERROR(H9/G9,":")</f>
        <v>0.77500000000000002</v>
      </c>
      <c r="J9" s="825"/>
      <c r="K9" s="340"/>
      <c r="L9" s="106"/>
    </row>
    <row r="10" spans="1:12" ht="12.75" customHeight="1" x14ac:dyDescent="0.2">
      <c r="A10" s="337"/>
      <c r="B10" s="337"/>
      <c r="C10" s="107" t="s">
        <v>195</v>
      </c>
      <c r="D10" s="752" t="s">
        <v>195</v>
      </c>
      <c r="E10" s="773">
        <v>5.5</v>
      </c>
      <c r="F10" s="773">
        <v>9.4</v>
      </c>
      <c r="G10" s="773">
        <v>5.9</v>
      </c>
      <c r="H10" s="773">
        <v>5</v>
      </c>
      <c r="I10" s="108">
        <f t="shared" ref="I10:I39" si="0">IFERROR(H10/G10,":")</f>
        <v>0.84745762711864403</v>
      </c>
      <c r="J10" s="825"/>
      <c r="K10" s="341"/>
      <c r="L10" s="98"/>
    </row>
    <row r="11" spans="1:12" ht="12.75" customHeight="1" x14ac:dyDescent="0.2">
      <c r="A11" s="337"/>
      <c r="B11" s="337"/>
      <c r="C11" s="107" t="s">
        <v>196</v>
      </c>
      <c r="D11" s="752" t="s">
        <v>196</v>
      </c>
      <c r="E11" s="773">
        <v>6.6</v>
      </c>
      <c r="F11" s="773">
        <v>16.3</v>
      </c>
      <c r="G11" s="773">
        <v>6.8</v>
      </c>
      <c r="H11" s="773">
        <v>6.3</v>
      </c>
      <c r="I11" s="108">
        <f t="shared" si="0"/>
        <v>0.92647058823529416</v>
      </c>
      <c r="J11" s="825"/>
      <c r="K11" s="341"/>
      <c r="L11" s="98"/>
    </row>
    <row r="12" spans="1:12" ht="12.75" customHeight="1" x14ac:dyDescent="0.2">
      <c r="A12" s="337"/>
      <c r="B12" s="337"/>
      <c r="C12" s="107" t="s">
        <v>363</v>
      </c>
      <c r="D12" s="752" t="s">
        <v>363</v>
      </c>
      <c r="E12" s="773">
        <v>9.8000000000000007</v>
      </c>
      <c r="F12" s="773">
        <v>26.4</v>
      </c>
      <c r="G12" s="773">
        <v>9.9</v>
      </c>
      <c r="H12" s="773">
        <v>9.8000000000000007</v>
      </c>
      <c r="I12" s="108">
        <f t="shared" si="0"/>
        <v>0.98989898989898994</v>
      </c>
      <c r="J12" s="825"/>
      <c r="K12" s="341"/>
      <c r="L12" s="98"/>
    </row>
    <row r="13" spans="1:12" ht="12.75" customHeight="1" x14ac:dyDescent="0.2">
      <c r="A13" s="337"/>
      <c r="B13" s="337"/>
      <c r="C13" s="107"/>
      <c r="D13" s="752" t="s">
        <v>371</v>
      </c>
      <c r="E13" s="773">
        <v>9.8000000000000007</v>
      </c>
      <c r="F13" s="773">
        <v>24.5</v>
      </c>
      <c r="G13" s="773">
        <v>8.8000000000000007</v>
      </c>
      <c r="H13" s="773">
        <v>10.9</v>
      </c>
      <c r="I13" s="108">
        <f t="shared" si="0"/>
        <v>1.2386363636363635</v>
      </c>
      <c r="J13" s="825"/>
      <c r="K13" s="341"/>
      <c r="L13" s="98"/>
    </row>
    <row r="14" spans="1:12" ht="12.75" customHeight="1" x14ac:dyDescent="0.2">
      <c r="A14" s="337"/>
      <c r="B14" s="337"/>
      <c r="C14" s="107" t="s">
        <v>197</v>
      </c>
      <c r="D14" s="752" t="s">
        <v>197</v>
      </c>
      <c r="E14" s="773">
        <v>7.5</v>
      </c>
      <c r="F14" s="773">
        <v>17.100000000000001</v>
      </c>
      <c r="G14" s="773">
        <v>7.5</v>
      </c>
      <c r="H14" s="773">
        <v>7.4</v>
      </c>
      <c r="I14" s="108">
        <f t="shared" si="0"/>
        <v>0.98666666666666669</v>
      </c>
      <c r="J14" s="825"/>
      <c r="K14" s="341"/>
      <c r="L14" s="98"/>
    </row>
    <row r="15" spans="1:12" ht="12.75" customHeight="1" x14ac:dyDescent="0.2">
      <c r="A15" s="337"/>
      <c r="B15" s="337"/>
      <c r="C15" s="107" t="s">
        <v>364</v>
      </c>
      <c r="D15" s="752" t="s">
        <v>372</v>
      </c>
      <c r="E15" s="773">
        <v>5.9</v>
      </c>
      <c r="F15" s="773">
        <v>12.1</v>
      </c>
      <c r="G15" s="773">
        <v>5</v>
      </c>
      <c r="H15" s="773">
        <v>6.8</v>
      </c>
      <c r="I15" s="108">
        <f t="shared" si="0"/>
        <v>1.3599999999999999</v>
      </c>
      <c r="J15" s="825"/>
      <c r="K15" s="341"/>
      <c r="L15" s="98"/>
    </row>
    <row r="16" spans="1:12" ht="12.75" customHeight="1" x14ac:dyDescent="0.2">
      <c r="A16" s="337"/>
      <c r="B16" s="337"/>
      <c r="C16" s="107" t="s">
        <v>198</v>
      </c>
      <c r="D16" s="752" t="s">
        <v>198</v>
      </c>
      <c r="E16" s="773">
        <v>16.3</v>
      </c>
      <c r="F16" s="773">
        <v>36</v>
      </c>
      <c r="G16" s="773">
        <v>14.7</v>
      </c>
      <c r="H16" s="773">
        <v>18</v>
      </c>
      <c r="I16" s="108">
        <f t="shared" si="0"/>
        <v>1.2244897959183674</v>
      </c>
      <c r="J16" s="825"/>
      <c r="K16" s="341"/>
      <c r="L16" s="98"/>
    </row>
    <row r="17" spans="1:12" ht="12.75" customHeight="1" x14ac:dyDescent="0.2">
      <c r="A17" s="337"/>
      <c r="B17" s="337"/>
      <c r="C17" s="107" t="s">
        <v>365</v>
      </c>
      <c r="D17" s="752" t="s">
        <v>365</v>
      </c>
      <c r="E17" s="773">
        <v>5.5</v>
      </c>
      <c r="F17" s="773">
        <v>6.5</v>
      </c>
      <c r="G17" s="773">
        <v>5.4</v>
      </c>
      <c r="H17" s="773">
        <v>5.6</v>
      </c>
      <c r="I17" s="108">
        <f t="shared" si="0"/>
        <v>1.037037037037037</v>
      </c>
      <c r="J17" s="825"/>
      <c r="K17" s="341"/>
      <c r="L17" s="98"/>
    </row>
    <row r="18" spans="1:12" ht="12.75" customHeight="1" x14ac:dyDescent="0.2">
      <c r="A18" s="337"/>
      <c r="B18" s="337"/>
      <c r="C18" s="107" t="s">
        <v>199</v>
      </c>
      <c r="D18" s="752" t="s">
        <v>199</v>
      </c>
      <c r="E18" s="773">
        <v>8.5</v>
      </c>
      <c r="F18" s="773">
        <v>18.7</v>
      </c>
      <c r="G18" s="773">
        <v>8.5</v>
      </c>
      <c r="H18" s="773">
        <v>8.6</v>
      </c>
      <c r="I18" s="108">
        <f t="shared" si="0"/>
        <v>1.0117647058823529</v>
      </c>
      <c r="J18" s="825"/>
      <c r="K18" s="341"/>
      <c r="L18" s="98"/>
    </row>
    <row r="19" spans="1:12" ht="12.75" customHeight="1" x14ac:dyDescent="0.2">
      <c r="A19" s="337"/>
      <c r="B19" s="337"/>
      <c r="C19" s="107" t="s">
        <v>200</v>
      </c>
      <c r="D19" s="752" t="s">
        <v>200</v>
      </c>
      <c r="E19" s="773">
        <v>9</v>
      </c>
      <c r="F19" s="773">
        <v>21.7</v>
      </c>
      <c r="G19" s="773">
        <v>9.1</v>
      </c>
      <c r="H19" s="773">
        <v>8.8000000000000007</v>
      </c>
      <c r="I19" s="108">
        <f t="shared" si="0"/>
        <v>0.96703296703296715</v>
      </c>
      <c r="J19" s="825"/>
      <c r="K19" s="341"/>
      <c r="L19" s="98"/>
    </row>
    <row r="20" spans="1:12" s="111" customFormat="1" ht="12.75" customHeight="1" x14ac:dyDescent="0.2">
      <c r="A20" s="383"/>
      <c r="B20" s="337"/>
      <c r="C20" s="107" t="s">
        <v>347</v>
      </c>
      <c r="D20" s="752" t="s">
        <v>366</v>
      </c>
      <c r="E20" s="773">
        <v>23.1</v>
      </c>
      <c r="F20" s="773">
        <v>47.5</v>
      </c>
      <c r="G20" s="773">
        <v>19.600000000000001</v>
      </c>
      <c r="H20" s="773">
        <v>27.5</v>
      </c>
      <c r="I20" s="108">
        <f t="shared" si="0"/>
        <v>1.4030612244897958</v>
      </c>
      <c r="J20" s="826"/>
      <c r="K20" s="342"/>
      <c r="L20" s="110"/>
    </row>
    <row r="21" spans="1:12" ht="12.75" customHeight="1" x14ac:dyDescent="0.2">
      <c r="A21" s="337"/>
      <c r="B21" s="337"/>
      <c r="C21" s="107" t="s">
        <v>201</v>
      </c>
      <c r="D21" s="752" t="s">
        <v>373</v>
      </c>
      <c r="E21" s="773">
        <v>4.2</v>
      </c>
      <c r="F21" s="773">
        <v>7.4</v>
      </c>
      <c r="G21" s="773">
        <v>4</v>
      </c>
      <c r="H21" s="773">
        <v>4.5</v>
      </c>
      <c r="I21" s="108">
        <f t="shared" si="0"/>
        <v>1.125</v>
      </c>
      <c r="J21" s="825"/>
      <c r="K21" s="341"/>
      <c r="L21" s="98"/>
    </row>
    <row r="22" spans="1:12" s="113" customFormat="1" ht="12.75" customHeight="1" x14ac:dyDescent="0.2">
      <c r="A22" s="384"/>
      <c r="B22" s="337"/>
      <c r="C22" s="107" t="s">
        <v>202</v>
      </c>
      <c r="D22" s="752" t="s">
        <v>202</v>
      </c>
      <c r="E22" s="773">
        <v>6.1</v>
      </c>
      <c r="F22" s="773">
        <v>13.7</v>
      </c>
      <c r="G22" s="773">
        <v>6.5</v>
      </c>
      <c r="H22" s="773">
        <v>5.6</v>
      </c>
      <c r="I22" s="108">
        <f t="shared" si="0"/>
        <v>0.86153846153846148</v>
      </c>
      <c r="J22" s="826"/>
      <c r="K22" s="343"/>
      <c r="L22" s="112"/>
    </row>
    <row r="23" spans="1:12" s="115" customFormat="1" ht="12.75" customHeight="1" x14ac:dyDescent="0.2">
      <c r="A23" s="344"/>
      <c r="B23" s="344"/>
      <c r="C23" s="107" t="s">
        <v>203</v>
      </c>
      <c r="D23" s="752" t="s">
        <v>203</v>
      </c>
      <c r="E23" s="773">
        <v>11.1</v>
      </c>
      <c r="F23" s="773">
        <v>31.5</v>
      </c>
      <c r="G23" s="773">
        <v>10.199999999999999</v>
      </c>
      <c r="H23" s="773">
        <v>12.3</v>
      </c>
      <c r="I23" s="108">
        <f t="shared" si="0"/>
        <v>1.2058823529411766</v>
      </c>
      <c r="J23" s="825"/>
      <c r="K23" s="341"/>
      <c r="L23" s="114"/>
    </row>
    <row r="24" spans="1:12" ht="12.75" customHeight="1" x14ac:dyDescent="0.2">
      <c r="A24" s="337"/>
      <c r="B24" s="337"/>
      <c r="C24" s="107" t="s">
        <v>204</v>
      </c>
      <c r="D24" s="752" t="s">
        <v>204</v>
      </c>
      <c r="E24" s="773">
        <v>5.3</v>
      </c>
      <c r="F24" s="773">
        <v>14.1</v>
      </c>
      <c r="G24" s="773">
        <v>5.3</v>
      </c>
      <c r="H24" s="773">
        <v>5.3</v>
      </c>
      <c r="I24" s="108">
        <f t="shared" si="0"/>
        <v>1</v>
      </c>
      <c r="J24" s="825"/>
      <c r="K24" s="341"/>
      <c r="L24" s="98"/>
    </row>
    <row r="25" spans="1:12" ht="12.75" customHeight="1" x14ac:dyDescent="0.2">
      <c r="A25" s="337"/>
      <c r="B25" s="337"/>
      <c r="C25" s="107" t="s">
        <v>205</v>
      </c>
      <c r="D25" s="752" t="s">
        <v>205</v>
      </c>
      <c r="E25" s="773">
        <v>3.5</v>
      </c>
      <c r="F25" s="773">
        <v>10</v>
      </c>
      <c r="G25" s="773">
        <v>3.4</v>
      </c>
      <c r="H25" s="773">
        <v>3.5</v>
      </c>
      <c r="I25" s="108">
        <f t="shared" si="0"/>
        <v>1.0294117647058825</v>
      </c>
      <c r="J25" s="825"/>
      <c r="K25" s="341"/>
      <c r="L25" s="98"/>
    </row>
    <row r="26" spans="1:12" s="117" customFormat="1" ht="12.75" customHeight="1" x14ac:dyDescent="0.2">
      <c r="A26" s="345"/>
      <c r="B26" s="345"/>
      <c r="C26" s="105" t="s">
        <v>73</v>
      </c>
      <c r="D26" s="827" t="s">
        <v>73</v>
      </c>
      <c r="E26" s="828">
        <v>7.9</v>
      </c>
      <c r="F26" s="828">
        <v>22.2</v>
      </c>
      <c r="G26" s="828">
        <v>7.5</v>
      </c>
      <c r="H26" s="828">
        <v>8.3000000000000007</v>
      </c>
      <c r="I26" s="829">
        <f t="shared" si="0"/>
        <v>1.1066666666666667</v>
      </c>
      <c r="J26" s="826"/>
      <c r="K26" s="346"/>
      <c r="L26" s="116"/>
    </row>
    <row r="27" spans="1:12" s="119" customFormat="1" ht="12.75" customHeight="1" x14ac:dyDescent="0.2">
      <c r="A27" s="347"/>
      <c r="B27" s="385"/>
      <c r="C27" s="389" t="s">
        <v>206</v>
      </c>
      <c r="D27" s="753" t="s">
        <v>206</v>
      </c>
      <c r="E27" s="774">
        <v>8.6</v>
      </c>
      <c r="F27" s="774">
        <v>17.7</v>
      </c>
      <c r="G27" s="774">
        <v>8.3000000000000007</v>
      </c>
      <c r="H27" s="774">
        <v>9</v>
      </c>
      <c r="I27" s="830">
        <f t="shared" si="0"/>
        <v>1.0843373493975903</v>
      </c>
      <c r="J27" s="831"/>
      <c r="K27" s="348"/>
      <c r="L27" s="118"/>
    </row>
    <row r="28" spans="1:12" ht="12.75" customHeight="1" x14ac:dyDescent="0.2">
      <c r="A28" s="337"/>
      <c r="B28" s="337"/>
      <c r="C28" s="107" t="s">
        <v>207</v>
      </c>
      <c r="D28" s="752" t="s">
        <v>207</v>
      </c>
      <c r="E28" s="773">
        <v>5.9</v>
      </c>
      <c r="F28" s="773">
        <v>11.8</v>
      </c>
      <c r="G28" s="773">
        <v>6.2</v>
      </c>
      <c r="H28" s="773">
        <v>5.6</v>
      </c>
      <c r="I28" s="108">
        <f t="shared" si="0"/>
        <v>0.90322580645161277</v>
      </c>
      <c r="J28" s="825"/>
      <c r="K28" s="341"/>
      <c r="L28" s="98"/>
    </row>
    <row r="29" spans="1:12" ht="12.75" customHeight="1" x14ac:dyDescent="0.2">
      <c r="A29" s="337"/>
      <c r="B29" s="337"/>
      <c r="C29" s="107" t="s">
        <v>208</v>
      </c>
      <c r="D29" s="752" t="s">
        <v>208</v>
      </c>
      <c r="E29" s="773">
        <v>5.2</v>
      </c>
      <c r="F29" s="773">
        <v>10.4</v>
      </c>
      <c r="G29" s="773">
        <v>4.9000000000000004</v>
      </c>
      <c r="H29" s="773">
        <v>5.5</v>
      </c>
      <c r="I29" s="108">
        <f t="shared" si="0"/>
        <v>1.1224489795918366</v>
      </c>
      <c r="J29" s="825"/>
      <c r="K29" s="341"/>
      <c r="L29" s="98"/>
    </row>
    <row r="30" spans="1:12" ht="12.75" customHeight="1" x14ac:dyDescent="0.2">
      <c r="A30" s="337"/>
      <c r="B30" s="337"/>
      <c r="C30" s="107" t="s">
        <v>349</v>
      </c>
      <c r="D30" s="752" t="s">
        <v>368</v>
      </c>
      <c r="E30" s="773">
        <v>3.8</v>
      </c>
      <c r="F30" s="773">
        <v>10.7</v>
      </c>
      <c r="G30" s="773">
        <v>3.3</v>
      </c>
      <c r="H30" s="773">
        <v>4.3</v>
      </c>
      <c r="I30" s="108">
        <f t="shared" si="0"/>
        <v>1.303030303030303</v>
      </c>
      <c r="J30" s="825"/>
      <c r="K30" s="341"/>
      <c r="L30" s="98"/>
    </row>
    <row r="31" spans="1:12" ht="12.75" customHeight="1" x14ac:dyDescent="0.2">
      <c r="A31" s="337"/>
      <c r="B31" s="337"/>
      <c r="C31" s="107" t="s">
        <v>336</v>
      </c>
      <c r="D31" s="752" t="s">
        <v>369</v>
      </c>
      <c r="E31" s="773">
        <v>8.3000000000000007</v>
      </c>
      <c r="F31" s="773">
        <v>17.899999999999999</v>
      </c>
      <c r="G31" s="773">
        <v>9.4</v>
      </c>
      <c r="H31" s="773">
        <v>7.2</v>
      </c>
      <c r="I31" s="108">
        <f t="shared" si="0"/>
        <v>0.76595744680851063</v>
      </c>
      <c r="J31" s="825"/>
      <c r="K31" s="341"/>
      <c r="L31" s="98"/>
    </row>
    <row r="32" spans="1:12" ht="12.75" customHeight="1" x14ac:dyDescent="0.2">
      <c r="A32" s="337"/>
      <c r="B32" s="337"/>
      <c r="C32" s="107" t="s">
        <v>240</v>
      </c>
      <c r="D32" s="752" t="s">
        <v>374</v>
      </c>
      <c r="E32" s="773">
        <v>7.3</v>
      </c>
      <c r="F32" s="773">
        <v>13.8</v>
      </c>
      <c r="G32" s="773">
        <v>8.4</v>
      </c>
      <c r="H32" s="773">
        <v>6.3</v>
      </c>
      <c r="I32" s="108">
        <f t="shared" si="0"/>
        <v>0.75</v>
      </c>
      <c r="J32" s="825"/>
      <c r="K32" s="341"/>
      <c r="L32" s="98"/>
    </row>
    <row r="33" spans="1:12" s="122" customFormat="1" ht="12.75" customHeight="1" x14ac:dyDescent="0.2">
      <c r="A33" s="386"/>
      <c r="B33" s="337"/>
      <c r="C33" s="107" t="s">
        <v>209</v>
      </c>
      <c r="D33" s="752" t="s">
        <v>209</v>
      </c>
      <c r="E33" s="773">
        <v>4.5</v>
      </c>
      <c r="F33" s="773">
        <v>14.1</v>
      </c>
      <c r="G33" s="773">
        <v>4.4000000000000004</v>
      </c>
      <c r="H33" s="773">
        <v>4.5</v>
      </c>
      <c r="I33" s="108">
        <f t="shared" si="0"/>
        <v>1.0227272727272727</v>
      </c>
      <c r="J33" s="825"/>
      <c r="K33" s="349"/>
      <c r="L33" s="120"/>
    </row>
    <row r="34" spans="1:12" ht="12.75" customHeight="1" x14ac:dyDescent="0.2">
      <c r="A34" s="337"/>
      <c r="B34" s="337"/>
      <c r="C34" s="107" t="s">
        <v>348</v>
      </c>
      <c r="D34" s="752" t="s">
        <v>367</v>
      </c>
      <c r="E34" s="773">
        <v>4.5999999999999996</v>
      </c>
      <c r="F34" s="773">
        <v>12.2</v>
      </c>
      <c r="G34" s="773">
        <v>4.8</v>
      </c>
      <c r="H34" s="773">
        <v>4.4000000000000004</v>
      </c>
      <c r="I34" s="108">
        <f t="shared" si="0"/>
        <v>0.91666666666666674</v>
      </c>
      <c r="J34" s="825"/>
      <c r="K34" s="341"/>
      <c r="L34" s="98"/>
    </row>
    <row r="35" spans="1:12" ht="12.75" customHeight="1" x14ac:dyDescent="0.2">
      <c r="A35" s="337"/>
      <c r="B35" s="337"/>
      <c r="C35" s="107" t="s">
        <v>210</v>
      </c>
      <c r="D35" s="752" t="s">
        <v>210</v>
      </c>
      <c r="E35" s="773">
        <v>2.4</v>
      </c>
      <c r="F35" s="773">
        <v>5.8</v>
      </c>
      <c r="G35" s="773">
        <v>1.8</v>
      </c>
      <c r="H35" s="773">
        <v>3.1</v>
      </c>
      <c r="I35" s="108">
        <f t="shared" si="0"/>
        <v>1.7222222222222223</v>
      </c>
      <c r="J35" s="825"/>
      <c r="K35" s="341"/>
      <c r="L35" s="98"/>
    </row>
    <row r="36" spans="1:12" s="113" customFormat="1" ht="12.75" customHeight="1" x14ac:dyDescent="0.2">
      <c r="A36" s="384"/>
      <c r="B36" s="337"/>
      <c r="C36" s="107" t="s">
        <v>370</v>
      </c>
      <c r="D36" s="752" t="s">
        <v>370</v>
      </c>
      <c r="E36" s="773">
        <v>4.5999999999999996</v>
      </c>
      <c r="F36" s="773">
        <v>19.100000000000001</v>
      </c>
      <c r="G36" s="773">
        <v>5</v>
      </c>
      <c r="H36" s="773">
        <v>4.0999999999999996</v>
      </c>
      <c r="I36" s="108">
        <f t="shared" si="0"/>
        <v>0.82</v>
      </c>
      <c r="J36" s="826"/>
      <c r="K36" s="343"/>
      <c r="L36" s="112"/>
    </row>
    <row r="37" spans="1:12" ht="12.75" customHeight="1" x14ac:dyDescent="0.2">
      <c r="A37" s="337"/>
      <c r="B37" s="337"/>
      <c r="C37" s="107" t="s">
        <v>211</v>
      </c>
      <c r="D37" s="752" t="s">
        <v>211</v>
      </c>
      <c r="E37" s="773">
        <v>6.5</v>
      </c>
      <c r="F37" s="773">
        <v>16.8</v>
      </c>
      <c r="G37" s="773">
        <v>6.6</v>
      </c>
      <c r="H37" s="773">
        <v>6.5</v>
      </c>
      <c r="I37" s="108">
        <f t="shared" si="0"/>
        <v>0.98484848484848486</v>
      </c>
      <c r="J37" s="825"/>
      <c r="K37" s="341"/>
      <c r="L37" s="98"/>
    </row>
    <row r="38" spans="1:12" s="119" customFormat="1" ht="12.75" customHeight="1" x14ac:dyDescent="0.2">
      <c r="A38" s="347"/>
      <c r="B38" s="387"/>
      <c r="C38" s="389" t="s">
        <v>212</v>
      </c>
      <c r="D38" s="753" t="s">
        <v>375</v>
      </c>
      <c r="E38" s="774">
        <v>7.3</v>
      </c>
      <c r="F38" s="774">
        <v>16.100000000000001</v>
      </c>
      <c r="G38" s="774">
        <v>7</v>
      </c>
      <c r="H38" s="774">
        <v>7.5</v>
      </c>
      <c r="I38" s="830">
        <f t="shared" si="0"/>
        <v>1.0714285714285714</v>
      </c>
      <c r="J38" s="831"/>
      <c r="K38" s="348"/>
      <c r="L38" s="118"/>
    </row>
    <row r="39" spans="1:12" ht="23.25" customHeight="1" x14ac:dyDescent="0.2">
      <c r="A39" s="337"/>
      <c r="B39" s="337"/>
      <c r="C39" s="107" t="s">
        <v>392</v>
      </c>
      <c r="D39" s="754" t="s">
        <v>392</v>
      </c>
      <c r="E39" s="773">
        <v>4.0999999999999996</v>
      </c>
      <c r="F39" s="773">
        <v>9.1999999999999993</v>
      </c>
      <c r="G39" s="773">
        <v>4.3</v>
      </c>
      <c r="H39" s="773">
        <v>4</v>
      </c>
      <c r="I39" s="108">
        <f t="shared" si="0"/>
        <v>0.93023255813953487</v>
      </c>
      <c r="J39" s="825"/>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3"/>
      <c r="D41" s="843"/>
      <c r="E41" s="844"/>
      <c r="F41" s="1709"/>
      <c r="G41" s="1709"/>
      <c r="H41" s="1709"/>
      <c r="I41" s="1709"/>
      <c r="J41" s="1709"/>
      <c r="K41" s="351"/>
      <c r="L41" s="96"/>
    </row>
    <row r="42" spans="1:12" ht="17.25" customHeight="1" x14ac:dyDescent="0.2">
      <c r="A42" s="337"/>
      <c r="B42" s="337"/>
      <c r="C42" s="843"/>
      <c r="D42" s="1715" t="s">
        <v>585</v>
      </c>
      <c r="E42" s="1715"/>
      <c r="F42" s="1715"/>
      <c r="G42" s="845"/>
      <c r="H42" s="845"/>
      <c r="I42" s="1709"/>
      <c r="J42" s="1709"/>
      <c r="K42" s="351"/>
      <c r="L42" s="96"/>
    </row>
    <row r="43" spans="1:12" ht="17.25" customHeight="1" x14ac:dyDescent="0.2">
      <c r="A43" s="337"/>
      <c r="B43" s="337"/>
      <c r="C43" s="843"/>
      <c r="D43" s="1715"/>
      <c r="E43" s="1715"/>
      <c r="F43" s="1715"/>
      <c r="G43" s="845"/>
      <c r="H43" s="845"/>
      <c r="I43" s="1709"/>
      <c r="J43" s="1709"/>
      <c r="K43" s="351"/>
      <c r="L43" s="96"/>
    </row>
    <row r="44" spans="1:12" ht="17.25" customHeight="1" x14ac:dyDescent="0.2">
      <c r="A44" s="337"/>
      <c r="B44" s="337"/>
      <c r="C44" s="843"/>
      <c r="D44" s="1716" t="s">
        <v>586</v>
      </c>
      <c r="E44" s="1716"/>
      <c r="F44" s="1716"/>
      <c r="G44" s="845"/>
      <c r="H44" s="845"/>
      <c r="I44" s="1709"/>
      <c r="J44" s="1709"/>
      <c r="K44" s="351"/>
      <c r="L44" s="96"/>
    </row>
    <row r="45" spans="1:12" ht="17.25" customHeight="1" x14ac:dyDescent="0.2">
      <c r="A45" s="337"/>
      <c r="B45" s="337"/>
      <c r="C45" s="843"/>
      <c r="D45" s="1716"/>
      <c r="E45" s="1716"/>
      <c r="F45" s="1716"/>
      <c r="G45" s="845"/>
      <c r="H45" s="845"/>
      <c r="I45" s="1709"/>
      <c r="J45" s="1709"/>
      <c r="K45" s="351"/>
      <c r="L45" s="96"/>
    </row>
    <row r="46" spans="1:12" ht="17.25" customHeight="1" x14ac:dyDescent="0.2">
      <c r="A46" s="337"/>
      <c r="B46" s="337"/>
      <c r="C46" s="843"/>
      <c r="D46" s="1716"/>
      <c r="E46" s="1716"/>
      <c r="F46" s="1716"/>
      <c r="G46" s="845"/>
      <c r="H46" s="845"/>
      <c r="I46" s="1709"/>
      <c r="J46" s="1709"/>
      <c r="K46" s="351"/>
      <c r="L46" s="96"/>
    </row>
    <row r="47" spans="1:12" ht="17.25" customHeight="1" x14ac:dyDescent="0.2">
      <c r="A47" s="337"/>
      <c r="B47" s="337"/>
      <c r="C47" s="843"/>
      <c r="D47" s="1716" t="s">
        <v>587</v>
      </c>
      <c r="E47" s="1716"/>
      <c r="F47" s="1716"/>
      <c r="G47" s="845"/>
      <c r="H47" s="845"/>
      <c r="I47" s="1709"/>
      <c r="J47" s="1709"/>
      <c r="K47" s="351"/>
      <c r="L47" s="96"/>
    </row>
    <row r="48" spans="1:12" ht="17.25" customHeight="1" x14ac:dyDescent="0.2">
      <c r="A48" s="337"/>
      <c r="B48" s="337"/>
      <c r="C48" s="843"/>
      <c r="D48" s="1716"/>
      <c r="E48" s="1716"/>
      <c r="F48" s="1716"/>
      <c r="G48" s="845"/>
      <c r="H48" s="845"/>
      <c r="I48" s="1709"/>
      <c r="J48" s="1709"/>
      <c r="K48" s="351"/>
      <c r="L48" s="96"/>
    </row>
    <row r="49" spans="1:12" ht="17.25" customHeight="1" x14ac:dyDescent="0.2">
      <c r="A49" s="337"/>
      <c r="B49" s="337"/>
      <c r="C49" s="843"/>
      <c r="D49" s="1716"/>
      <c r="E49" s="1716"/>
      <c r="F49" s="1716"/>
      <c r="G49" s="845"/>
      <c r="H49" s="845"/>
      <c r="I49" s="1709"/>
      <c r="J49" s="1709"/>
      <c r="K49" s="351"/>
      <c r="L49" s="96"/>
    </row>
    <row r="50" spans="1:12" ht="17.25" customHeight="1" x14ac:dyDescent="0.2">
      <c r="A50" s="337"/>
      <c r="B50" s="337"/>
      <c r="C50" s="843"/>
      <c r="D50" s="1716" t="s">
        <v>588</v>
      </c>
      <c r="E50" s="1716"/>
      <c r="F50" s="1716"/>
      <c r="G50" s="845"/>
      <c r="H50" s="845"/>
      <c r="I50" s="1709"/>
      <c r="J50" s="1709"/>
      <c r="K50" s="351"/>
      <c r="L50" s="96"/>
    </row>
    <row r="51" spans="1:12" ht="17.25" customHeight="1" x14ac:dyDescent="0.2">
      <c r="A51" s="337"/>
      <c r="B51" s="337"/>
      <c r="C51" s="843"/>
      <c r="D51" s="1716"/>
      <c r="E51" s="1716"/>
      <c r="F51" s="1716"/>
      <c r="G51" s="845"/>
      <c r="H51" s="845"/>
      <c r="I51" s="1709"/>
      <c r="J51" s="1709"/>
      <c r="K51" s="351"/>
      <c r="L51" s="96"/>
    </row>
    <row r="52" spans="1:12" ht="17.25" customHeight="1" x14ac:dyDescent="0.2">
      <c r="A52" s="337"/>
      <c r="B52" s="337"/>
      <c r="C52" s="843"/>
      <c r="D52" s="1716"/>
      <c r="E52" s="1716"/>
      <c r="F52" s="1716"/>
      <c r="G52" s="845"/>
      <c r="H52" s="845"/>
      <c r="I52" s="1709"/>
      <c r="J52" s="1709"/>
      <c r="K52" s="351"/>
      <c r="L52" s="96"/>
    </row>
    <row r="53" spans="1:12" s="122" customFormat="1" ht="17.25" customHeight="1" x14ac:dyDescent="0.2">
      <c r="A53" s="386"/>
      <c r="B53" s="337"/>
      <c r="C53" s="843"/>
      <c r="D53" s="1715" t="s">
        <v>481</v>
      </c>
      <c r="E53" s="1715"/>
      <c r="F53" s="1715"/>
      <c r="G53" s="845"/>
      <c r="H53" s="845"/>
      <c r="I53" s="1709"/>
      <c r="J53" s="1709"/>
      <c r="K53" s="352"/>
      <c r="L53" s="121"/>
    </row>
    <row r="54" spans="1:12" ht="17.25" customHeight="1" x14ac:dyDescent="0.2">
      <c r="A54" s="337"/>
      <c r="B54" s="337"/>
      <c r="C54" s="843"/>
      <c r="D54" s="1715"/>
      <c r="E54" s="1715"/>
      <c r="F54" s="1715"/>
      <c r="G54" s="845"/>
      <c r="H54" s="845"/>
      <c r="I54" s="1709"/>
      <c r="J54" s="1709"/>
      <c r="K54" s="351"/>
      <c r="L54" s="96"/>
    </row>
    <row r="55" spans="1:12" ht="17.25" customHeight="1" x14ac:dyDescent="0.2">
      <c r="A55" s="337"/>
      <c r="B55" s="337"/>
      <c r="C55" s="843"/>
      <c r="D55" s="1715"/>
      <c r="E55" s="1715"/>
      <c r="F55" s="1715"/>
      <c r="G55" s="845"/>
      <c r="H55" s="845"/>
      <c r="I55" s="1709"/>
      <c r="J55" s="1709"/>
      <c r="K55" s="351"/>
      <c r="L55" s="96"/>
    </row>
    <row r="56" spans="1:12" ht="5.25" customHeight="1" x14ac:dyDescent="0.2">
      <c r="A56" s="337"/>
      <c r="B56" s="337"/>
      <c r="C56" s="843"/>
      <c r="D56" s="845"/>
      <c r="E56" s="845"/>
      <c r="F56" s="845"/>
      <c r="G56" s="845"/>
      <c r="H56" s="845"/>
      <c r="I56" s="1709"/>
      <c r="J56" s="1709"/>
      <c r="K56" s="351"/>
      <c r="L56" s="96"/>
    </row>
    <row r="57" spans="1:12" ht="18.75" customHeight="1" x14ac:dyDescent="0.2">
      <c r="A57" s="337"/>
      <c r="B57" s="337"/>
      <c r="C57" s="843"/>
      <c r="D57" s="843"/>
      <c r="E57" s="844"/>
      <c r="F57" s="1709"/>
      <c r="G57" s="1709"/>
      <c r="H57" s="1709"/>
      <c r="I57" s="1709"/>
      <c r="J57" s="1709"/>
      <c r="K57" s="351"/>
      <c r="L57" s="96"/>
    </row>
    <row r="58" spans="1:12" ht="18.75" customHeight="1" x14ac:dyDescent="0.2">
      <c r="A58" s="337"/>
      <c r="B58" s="337"/>
      <c r="C58" s="1706" t="s">
        <v>519</v>
      </c>
      <c r="D58" s="1706"/>
      <c r="E58" s="1706"/>
      <c r="F58" s="1706"/>
      <c r="G58" s="1706"/>
      <c r="H58" s="1706"/>
      <c r="I58" s="1706"/>
      <c r="J58" s="1706"/>
      <c r="K58" s="802"/>
      <c r="L58" s="96"/>
    </row>
    <row r="59" spans="1:12" ht="11.25" customHeight="1" x14ac:dyDescent="0.2">
      <c r="A59" s="337"/>
      <c r="B59" s="337"/>
      <c r="C59" s="1717" t="s">
        <v>589</v>
      </c>
      <c r="D59" s="1718"/>
      <c r="E59" s="1718"/>
      <c r="F59" s="1718"/>
      <c r="G59" s="1718"/>
      <c r="H59" s="1718"/>
      <c r="I59" s="1718"/>
      <c r="J59" s="1718"/>
      <c r="K59" s="1719"/>
      <c r="L59" s="96"/>
    </row>
    <row r="60" spans="1:12" ht="13.5" customHeight="1" x14ac:dyDescent="0.2">
      <c r="A60" s="337"/>
      <c r="B60" s="337"/>
      <c r="C60" s="1707"/>
      <c r="D60" s="1708"/>
      <c r="E60" s="1708"/>
      <c r="F60" s="129"/>
      <c r="G60" s="130"/>
      <c r="H60" s="130"/>
      <c r="I60" s="1720">
        <v>43132</v>
      </c>
      <c r="J60" s="1720"/>
      <c r="K60" s="473">
        <v>21</v>
      </c>
      <c r="L60" s="96"/>
    </row>
    <row r="62" spans="1:12" ht="15" x14ac:dyDescent="0.2">
      <c r="E62" s="1041"/>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554" t="s">
        <v>310</v>
      </c>
      <c r="Y1" s="1554"/>
      <c r="Z1" s="1554"/>
      <c r="AA1" s="1554"/>
      <c r="AB1" s="1554"/>
      <c r="AC1" s="1554"/>
      <c r="AD1" s="1554"/>
      <c r="AE1" s="1554"/>
      <c r="AF1" s="1554"/>
      <c r="AG1" s="2"/>
    </row>
    <row r="2" spans="1:33" ht="6" customHeight="1" x14ac:dyDescent="0.2">
      <c r="A2" s="213"/>
      <c r="B2" s="1557"/>
      <c r="C2" s="1557"/>
      <c r="D2" s="155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726"/>
      <c r="G5" s="1726"/>
      <c r="H5" s="1726"/>
      <c r="I5" s="1726"/>
      <c r="J5" s="1726"/>
      <c r="K5" s="1726"/>
      <c r="L5" s="1726"/>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723"/>
      <c r="G6" s="1723"/>
      <c r="H6" s="1723"/>
      <c r="I6" s="1723"/>
      <c r="J6" s="1723"/>
      <c r="K6" s="1723"/>
      <c r="L6" s="1723"/>
      <c r="M6" s="1723"/>
      <c r="N6" s="1723"/>
      <c r="O6" s="1723"/>
      <c r="P6" s="1723"/>
      <c r="Q6" s="1723"/>
      <c r="R6" s="1723"/>
      <c r="S6" s="1723"/>
      <c r="T6" s="1723"/>
      <c r="U6" s="1723"/>
      <c r="V6" s="1723"/>
      <c r="W6" s="10"/>
      <c r="X6" s="1723"/>
      <c r="Y6" s="1723"/>
      <c r="Z6" s="1723"/>
      <c r="AA6" s="1723"/>
      <c r="AB6" s="1723"/>
      <c r="AC6" s="1723"/>
      <c r="AD6" s="1723"/>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723"/>
      <c r="G45" s="1723"/>
      <c r="H45" s="1723"/>
      <c r="I45" s="1723"/>
      <c r="J45" s="1723"/>
      <c r="K45" s="1723"/>
      <c r="L45" s="1723"/>
      <c r="M45" s="1723"/>
      <c r="N45" s="1723"/>
      <c r="O45" s="1723"/>
      <c r="P45" s="1723"/>
      <c r="Q45" s="1723"/>
      <c r="R45" s="1723"/>
      <c r="S45" s="1723"/>
      <c r="T45" s="1723"/>
      <c r="U45" s="1723"/>
      <c r="V45" s="1723"/>
      <c r="W45" s="10"/>
      <c r="X45" s="1723"/>
      <c r="Y45" s="1723"/>
      <c r="Z45" s="1723"/>
      <c r="AA45" s="1723"/>
      <c r="AB45" s="1723"/>
      <c r="AC45" s="1723"/>
      <c r="AD45" s="1723"/>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724">
        <v>43132</v>
      </c>
      <c r="D71" s="1725"/>
      <c r="E71" s="1725"/>
      <c r="F71" s="1725"/>
      <c r="G71" s="1721"/>
      <c r="H71" s="1722"/>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29" t="s">
        <v>313</v>
      </c>
      <c r="C1" s="1629"/>
      <c r="D1" s="1629"/>
      <c r="E1" s="1629"/>
      <c r="F1" s="1629"/>
      <c r="G1" s="1629"/>
      <c r="H1" s="1629"/>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557"/>
      <c r="C2" s="1557"/>
      <c r="D2" s="155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726"/>
      <c r="G5" s="1726"/>
      <c r="H5" s="1726"/>
      <c r="I5" s="1726"/>
      <c r="J5" s="1726"/>
      <c r="K5" s="1726"/>
      <c r="L5" s="1726"/>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723"/>
      <c r="G6" s="1723"/>
      <c r="H6" s="1723"/>
      <c r="I6" s="1723"/>
      <c r="J6" s="1723"/>
      <c r="K6" s="1723"/>
      <c r="L6" s="1723"/>
      <c r="M6" s="1723"/>
      <c r="N6" s="1723"/>
      <c r="O6" s="1723"/>
      <c r="P6" s="1723"/>
      <c r="Q6" s="1723"/>
      <c r="R6" s="1723"/>
      <c r="S6" s="1723"/>
      <c r="T6" s="1723"/>
      <c r="U6" s="1723"/>
      <c r="V6" s="1723"/>
      <c r="W6" s="10"/>
      <c r="X6" s="1723"/>
      <c r="Y6" s="1723"/>
      <c r="Z6" s="1723"/>
      <c r="AA6" s="1723"/>
      <c r="AB6" s="1723"/>
      <c r="AC6" s="1723"/>
      <c r="AD6" s="1723"/>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727"/>
      <c r="D8" s="172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723"/>
      <c r="G47" s="1723"/>
      <c r="H47" s="1723"/>
      <c r="I47" s="1723"/>
      <c r="J47" s="1723"/>
      <c r="K47" s="1723"/>
      <c r="L47" s="1723"/>
      <c r="M47" s="1723"/>
      <c r="N47" s="1723"/>
      <c r="O47" s="1723"/>
      <c r="P47" s="1723"/>
      <c r="Q47" s="1723"/>
      <c r="R47" s="1723"/>
      <c r="S47" s="1723"/>
      <c r="T47" s="1723"/>
      <c r="U47" s="1723"/>
      <c r="V47" s="1723"/>
      <c r="W47" s="10"/>
      <c r="X47" s="1723"/>
      <c r="Y47" s="1723"/>
      <c r="Z47" s="1723"/>
      <c r="AA47" s="1723"/>
      <c r="AB47" s="1723"/>
      <c r="AC47" s="1723"/>
      <c r="AD47" s="1723"/>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87">
        <v>43132</v>
      </c>
      <c r="AA73" s="1487"/>
      <c r="AB73" s="1487"/>
      <c r="AC73" s="1487"/>
      <c r="AD73" s="1487"/>
      <c r="AE73" s="1487"/>
      <c r="AF73" s="360">
        <v>23</v>
      </c>
      <c r="AG73" s="22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8"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494</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83" t="s">
        <v>494</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465</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2018-03-20T16:16:23Z</cp:lastPrinted>
  <dcterms:created xsi:type="dcterms:W3CDTF">2004-03-02T09:49:36Z</dcterms:created>
  <dcterms:modified xsi:type="dcterms:W3CDTF">2018-03-20T16:29:50Z</dcterms:modified>
</cp:coreProperties>
</file>